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25" windowHeight="11025"/>
  </bookViews>
  <sheets>
    <sheet name="итоговый вариант" sheetId="8" r:id="rId1"/>
  </sheets>
  <definedNames>
    <definedName name="_xlnm._FilterDatabase" localSheetId="0" hidden="1">'итоговый вариант'!$A$6:$E$96</definedName>
    <definedName name="_xlnm.Print_Titles" localSheetId="0">'итоговый вариант'!$4:$5</definedName>
    <definedName name="_xlnm.Print_Area" localSheetId="0">'итоговый вариант'!$A$1:$L$104</definedName>
  </definedNames>
  <calcPr calcId="145621"/>
</workbook>
</file>

<file path=xl/calcChain.xml><?xml version="1.0" encoding="utf-8"?>
<calcChain xmlns="http://schemas.openxmlformats.org/spreadsheetml/2006/main">
  <c r="C47" i="8" l="1"/>
  <c r="D47" i="8"/>
  <c r="E47" i="8"/>
  <c r="B47" i="8"/>
  <c r="C58" i="8" l="1"/>
  <c r="D58" i="8"/>
  <c r="E58" i="8"/>
  <c r="B58" i="8"/>
  <c r="C68" i="8"/>
  <c r="D68" i="8"/>
  <c r="E68" i="8"/>
  <c r="B68" i="8"/>
  <c r="C42" i="8"/>
  <c r="D42" i="8"/>
  <c r="E42" i="8"/>
  <c r="B42" i="8"/>
  <c r="C27" i="8"/>
  <c r="D27" i="8"/>
  <c r="E27" i="8"/>
  <c r="B27" i="8"/>
  <c r="C9" i="8"/>
  <c r="D9" i="8"/>
  <c r="E9" i="8"/>
  <c r="B9" i="8"/>
  <c r="B80" i="8"/>
  <c r="C38" i="8"/>
  <c r="D38" i="8"/>
  <c r="E38" i="8"/>
  <c r="B38" i="8"/>
  <c r="B24" i="8"/>
  <c r="B70" i="8"/>
  <c r="B37" i="8"/>
  <c r="E37" i="8" l="1"/>
  <c r="D37" i="8"/>
  <c r="C37" i="8"/>
  <c r="C15" i="8"/>
  <c r="C13" i="8" s="1"/>
  <c r="E81" i="8" l="1"/>
  <c r="E80" i="8" s="1"/>
  <c r="D81" i="8"/>
  <c r="D80" i="8" s="1"/>
  <c r="C81" i="8"/>
  <c r="C80" i="8" s="1"/>
  <c r="C24" i="8" l="1"/>
  <c r="D24" i="8"/>
  <c r="E24" i="8"/>
  <c r="C66" i="8" l="1"/>
  <c r="D66" i="8"/>
  <c r="E66" i="8"/>
  <c r="B66" i="8"/>
  <c r="C35" i="8"/>
  <c r="D35" i="8"/>
  <c r="E35" i="8"/>
  <c r="B35" i="8"/>
  <c r="C33" i="8"/>
  <c r="C8" i="8" s="1"/>
  <c r="D33" i="8"/>
  <c r="E33" i="8"/>
  <c r="B33" i="8"/>
  <c r="D21" i="8"/>
  <c r="D13" i="8" s="1"/>
  <c r="E21" i="8"/>
  <c r="E13" i="8" s="1"/>
  <c r="B21" i="8"/>
  <c r="B13" i="8" s="1"/>
  <c r="B8" i="8" l="1"/>
  <c r="E8" i="8"/>
  <c r="D8" i="8"/>
  <c r="B95" i="8"/>
  <c r="D95" i="8"/>
  <c r="E95" i="8"/>
  <c r="C95" i="8"/>
  <c r="B92" i="8"/>
  <c r="B79" i="8" s="1"/>
  <c r="D92" i="8"/>
  <c r="E92" i="8"/>
  <c r="C92" i="8"/>
  <c r="B73" i="8"/>
  <c r="D73" i="8"/>
  <c r="E73" i="8"/>
  <c r="C73" i="8"/>
  <c r="B63" i="8"/>
  <c r="D63" i="8"/>
  <c r="E63" i="8"/>
  <c r="C63" i="8"/>
  <c r="C62" i="8" l="1"/>
  <c r="E62" i="8"/>
  <c r="D62" i="8"/>
  <c r="B62" i="8"/>
  <c r="B41" i="8"/>
  <c r="D41" i="8"/>
  <c r="E79" i="8"/>
  <c r="E41" i="8"/>
  <c r="C41" i="8"/>
  <c r="C79" i="8"/>
  <c r="D79" i="8"/>
  <c r="D7" i="8" l="1"/>
  <c r="E7" i="8"/>
  <c r="B7" i="8"/>
  <c r="C7" i="8"/>
</calcChain>
</file>

<file path=xl/sharedStrings.xml><?xml version="1.0" encoding="utf-8"?>
<sst xmlns="http://schemas.openxmlformats.org/spreadsheetml/2006/main" count="287" uniqueCount="259">
  <si>
    <t>Наименование государственной программы, подпрограммы, основного мероприятия, мероприятия</t>
  </si>
  <si>
    <t>2020 год (план)</t>
  </si>
  <si>
    <t>2021 год (план)</t>
  </si>
  <si>
    <t>2022 год (план)</t>
  </si>
  <si>
    <t>Государственная программа Пермского края «Градостроительная и жилищная политика, создание условий для комфортной городской среды»</t>
  </si>
  <si>
    <t>Подпрограмма 1.  «Повышение безопасности и комфортности проживания граждан в жилищном фонде Пермского края»</t>
  </si>
  <si>
    <t>Основное мероприятие 1.1. «Капитальный ремонт и модернизация жилищного фонда»</t>
  </si>
  <si>
    <t>Мероприятие 1.1.1. «Обеспечение деятельности некоммерческой организации «Фонд капитального ремонта общего имущества в многоквартирных домах в Пермском крае»</t>
  </si>
  <si>
    <t>Основное мероприятие 1.2. «Мероприятия по ликвидации последствий техногенной аварии на руднике БКПРУ-1 ПАО «Уралкалий», г. Березники, Пермский край»</t>
  </si>
  <si>
    <t>Мероприятие 1.2.1.«Реализация мероприятий по переселению граждан из жилищного фонда, признанного непригодным для проживания вследствие техногенной аварии на руднике БКПРУ-1 ПАО «Уралкалий», г. Березники, Пермский край</t>
  </si>
  <si>
    <t>Мероприятие 1.2.1.1. «Предоставление  социальной выплаты гражданам, переселяемым из  жилищного фонда, признанного непригодным для проживания вследствие техногенной аварии на руднике БКПРУ-1 ПАО «Уралкалий», г. Березники, Пермский край»</t>
  </si>
  <si>
    <t>Мероприятие 1.2.1.2. «Предоставление дополнительной социальной выплаты гражданам, переселяемым из жилых помещений общей площадью более 72 кв. м, находящихся в жилищном фонде, признанном непригодным для проживания вследствие техногенной аварии на руднике БКПРУ-1 ПАО «Уралкалий", г. Березники, Пермский край»</t>
  </si>
  <si>
    <t>Мероприятие 1.2.2. «Реализация иных мероприятий по ликвидации последствий техногенной аварии на руднике БКПРУ-1 ПАО «Уралкалий», г. Березники, Пермский край»</t>
  </si>
  <si>
    <t>Мероприятие 1.2.2.1. «Реконструкция  очистных сооружений (КОС) Правобережного жилого района»</t>
  </si>
  <si>
    <t>Мероприятие 1.2.2.2. «Реализация иных мероприятий, по ликвидации последствий техногенной аварии на руднике БКПРУ-1 ПАО «Уралкалий», г. Березники, Пермский край», за счет средств ПАО «Уралкалий»</t>
  </si>
  <si>
    <t>Основное мероприятие 1.3. «Мероприятия по переселению граждан из аварийного жилищного фонда»</t>
  </si>
  <si>
    <t>Основное мероприятие 1.5 «Защита прав участников долевого строительства и достройка «проблемных» объектов долевого строительства»</t>
  </si>
  <si>
    <t>Мероприятие 1.5.1 «Меры государственной поддержки отдельных категорий граждан, пострадавших от действий застройщиков, не завершивших строительство многоквартирного дома»</t>
  </si>
  <si>
    <t>Мероприятие 1.5.2 «Возмещение уполномоченной организации АО «ПАИЖК» затрат на уплату процентов по кредитам, полученным в российских кредитных организациях и направленным на реализацию мер по завершению строительства проблемных объектов»</t>
  </si>
  <si>
    <t>Мероприятие 1.5.3 «Возмещение уполномоченной организации АО «ПАИЖК» затрат, связанных с оказанием мер по завершению строительства проблемных объектов»</t>
  </si>
  <si>
    <t>Основное мероприятие 1.6 «Обеспечение выполнения функций в сфере жилищной политики»</t>
  </si>
  <si>
    <t>Мероприятие 1.6.1 «Обеспечение деятельности (оказание услуг, выполнение работ) государственных учреждений (организаций)»</t>
  </si>
  <si>
    <t>Основное мероприятие 1.7 «Федеральный проект «Обеспечение устойчивого сокращения непригодного для проживания жилищного фонда»</t>
  </si>
  <si>
    <t>Мероприятие 1.7.1 «Обеспечение устойчивого сокращения непригодного для проживания жилого фонда»</t>
  </si>
  <si>
    <t>Подпрограмма 2. «Градостроительная деятельность и развитие инфраструктуры в Пермском крае»</t>
  </si>
  <si>
    <t>Основное мероприятие 2.3 «Федеральный проект «Чистая вода»</t>
  </si>
  <si>
    <t>Мероприятие 2.3.1 «Строительство и реконструкция (модернизация) объектов питьевого водоснабжения»</t>
  </si>
  <si>
    <t>Подпрограмма 3. «Формирование комфортной городской среды»</t>
  </si>
  <si>
    <t>Основное мероприятие 3.2 «Содействие обустройству мест массового отдыха населения (городских парков)»</t>
  </si>
  <si>
    <t>Мероприятие 3.2.1 «Поддержка обустройства мест массового отдыха населения (городских парков)»</t>
  </si>
  <si>
    <t>Основное мероприятие 3.3. «Комплексное  благоустройство»</t>
  </si>
  <si>
    <t>Подпрограмма 4. «Повышение эффективности градостроительной деятельности»</t>
  </si>
  <si>
    <t>Основное мероприятие 4.1. «Обеспечение выполнения функций в сфере градостроительства, архитектуры и ЖКХ», в том числе</t>
  </si>
  <si>
    <t>Мероприятие 4.1.4 «Содержание государственных органов Пермского края (в том числе органов государственной власти Пермского края)»</t>
  </si>
  <si>
    <t>Мероприятие 4.1.5 «Содержание объектов незавершенного строительства на территории Пермского края»</t>
  </si>
  <si>
    <t>Мероприятие 4.1.6 «Проведение мероприятий по привлечению экспертов в сфере тарифного регулирования»</t>
  </si>
  <si>
    <t>Мероприятие 4.1.7 «Информационное обеспечение и проведение общественных мероприятий в сфере градостроительства и ЖКХ»</t>
  </si>
  <si>
    <t>Основное мероприятие 4.2. «Осуществление государственного строительного надзора»</t>
  </si>
  <si>
    <t>Основное мероприятие 4.3. «Осуществление лицензирования деятельности по управлению многоквартирными домами»</t>
  </si>
  <si>
    <t>Мероприятие 4.3.1. «Мероприятия по осуществлению лицензирования деятельности по управлению многоквартирными домами»</t>
  </si>
  <si>
    <t>Мероприятие 3.3.2. «Развитие городского пространства»</t>
  </si>
  <si>
    <t xml:space="preserve">Мероприятие 1.1.3.
«Капитальный ремонт общего имущества в многоквартирных домах на территории Пермского края»
</t>
  </si>
  <si>
    <t>Мероприятие 2.2.4 «Реконструкция, строительство водовода и модернизация насосного оборудования систем водоснабжения г. Краснокамска Пермского края, 3 очередь "Реконструкция сетей водоснабжения»</t>
  </si>
  <si>
    <t>Мероприятие 2.2.7 «Корректировка схемы и программы развития электроэнергетики Пермского края»</t>
  </si>
  <si>
    <t>Мероприятие 2.1.2 «Внесение изменений в Схему территориального планирования Пермского края»</t>
  </si>
  <si>
    <t>Основное мероприятие 2.1. «Развитие градостроительной деятельности»</t>
  </si>
  <si>
    <t>Мероприятие 2.2.16 «Проведение проектных работ и строительство распределительных газопроводов на территории муниципальных образований Пермского края»</t>
  </si>
  <si>
    <t>Мероприятие 4.1.9. «Выполнение предпроектных работ по проектам общественной инфраструктуры регионального значения»</t>
  </si>
  <si>
    <t>Мероприятие 1.3.4. «Переселение граждан из жилых помещений, предоставленных по договорам найма специализированных жилых помещений»</t>
  </si>
  <si>
    <t>Мероприятие 2.1.5. «Подготовка генеральных планов, правил землепользования и застройки муниципальных образований Пермского края»</t>
  </si>
  <si>
    <t xml:space="preserve">Мероприятие 1.1.3.1.
«Капитальный ремонт общего имущества в многоквартирном доме (г. Краснокамск, ул. Декабристов, 25)»
</t>
  </si>
  <si>
    <t>Мероприятие 2.1.4 «Проведение комплекса научно-исследовательских работ по определению зон с особыми условиями использования территории для целей территориального планирования и градостроительного зонирования на территории Пермского края»</t>
  </si>
  <si>
    <t>Мероприятие 4.2.2. «Проведение судебно-оценочных экспертиз»</t>
  </si>
  <si>
    <t>Мероприятие 4.2.1. «Мероприятия по обеспечению проведения исследований, обследований, лабораторных и иных испытаний, необходимых при осуществлении государственного строительного надзора»</t>
  </si>
  <si>
    <t>Мероприятие 2.1.6. «Обеспечение деятельности (оказание услуг, выполнение работ) государственных учреждений (организаций)»</t>
  </si>
  <si>
    <t>Мероприятие 3.1.1 «Поддержка муниципальных программ формирования современной городской среды (расходы не софинансируемые из федерального бюджета)»</t>
  </si>
  <si>
    <t>Основное мероприятие 3.1 «Поддержка муниципальных программ формирования современной городской среды»</t>
  </si>
  <si>
    <t xml:space="preserve">Мероприятие 2.2.8. «Улучшение качества систем теплоснабжения на территориях муниципальных образований Пермского края» </t>
  </si>
  <si>
    <t>Мероприятие 1.3.1. «Мероприятия по расселению жилищного фонда на территории Пермского края, признанного аварийным после 1 января 2017 г.»</t>
  </si>
  <si>
    <t>2020 год</t>
  </si>
  <si>
    <t>2021 год</t>
  </si>
  <si>
    <t>2022 год</t>
  </si>
  <si>
    <t>Ввод жилья (нарастающим итогом с 1 января 2016 г.)</t>
  </si>
  <si>
    <t>Площадь многоквартирных домов, введенных в эксплуатацию в период реализации региональной программы капитального ремонта (нарастающим итогом)</t>
  </si>
  <si>
    <t>Единица измерения</t>
  </si>
  <si>
    <t>тыс. кв. м</t>
  </si>
  <si>
    <t>Площадь расселенного аварийного жилищного фонда, признанного непригодным для проживания вследствие техногенной аварии на руднике БКПРУ-1 ПАО «Уралкалий», г. Березники (нарастающим итогом)</t>
  </si>
  <si>
    <t>чел</t>
  </si>
  <si>
    <t>Количество квадратных метров расселенного аварийного жилищного фонда, (нарастающим итогом)</t>
  </si>
  <si>
    <t>чел.</t>
  </si>
  <si>
    <t>Доля муниципальных образований Пермского края, обеспеченных программами комплексного развития социальной инфраструктуры</t>
  </si>
  <si>
    <t>%</t>
  </si>
  <si>
    <t>Доля муниципальных образований Пермского края, имеющих утвержденные нормативы градостроительного проектирования</t>
  </si>
  <si>
    <t>Протяженность реконструированных сетей системы водоснабжения в г. Краснокамске Пермского края (нарастающим итогом)</t>
  </si>
  <si>
    <t>м</t>
  </si>
  <si>
    <t>Протяженность построенных распределительных газопроводов на территории муниципальных образований Пермского края (нарастающим итогом)</t>
  </si>
  <si>
    <t>км</t>
  </si>
  <si>
    <t>Доля населения Пермского края, обеспеченного качественной питьевой водой из систем централизованного водоснабжения</t>
  </si>
  <si>
    <t>Количество реализованных проектов благоустройства территорий в Пермском крае (нарастающим итогом)</t>
  </si>
  <si>
    <t>ед.</t>
  </si>
  <si>
    <t>Количество реализованных проектов благоустройства общественных территорий (нарастающим итогом)</t>
  </si>
  <si>
    <t>Количество реализованных проектов благоустройства дворовых территорий (нарастающим итогом)</t>
  </si>
  <si>
    <t>Количество реализованных проектов обустройства мест массового отдыха населения (городских парков) (нарастающим итогом)</t>
  </si>
  <si>
    <t>Ввод жилья в рамках мероприятия по стимулированию развития жилищного строительства в Пермском крае (нарастающим итогом)</t>
  </si>
  <si>
    <t xml:space="preserve">Количество граждан, получивших (реализовавших) социальную выплату для переселения из аварийного жилищного фонда, признанного непригодным для проживания вследствие техногенной аварии на руднике БКПРУ-1 ПАО «Уралкалий» в г. Березники (нарастающим итогом) </t>
  </si>
  <si>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Доля городского населения Пермского края, обеспеченного качественной питьевой водой из систем централизованного водоснабжения</t>
    </r>
  </si>
  <si>
    <t>(тыс. рублей)</t>
  </si>
  <si>
    <t>5777
(0)</t>
  </si>
  <si>
    <t>2023 год</t>
  </si>
  <si>
    <t>2024 год</t>
  </si>
  <si>
    <t>133,10
(0)</t>
  </si>
  <si>
    <t>162,53
(-17,99)</t>
  </si>
  <si>
    <t>246,08
(-16,68)</t>
  </si>
  <si>
    <t>14022
(0)</t>
  </si>
  <si>
    <t>14288 
(-383)</t>
  </si>
  <si>
    <t>14671
(0)</t>
  </si>
  <si>
    <t>29,93
(0)</t>
  </si>
  <si>
    <t>29,55
(0)</t>
  </si>
  <si>
    <t>158,2
(5,4)</t>
  </si>
  <si>
    <t>54,2
(0)</t>
  </si>
  <si>
    <t>49,2
(0)</t>
  </si>
  <si>
    <t>59,2
(0)</t>
  </si>
  <si>
    <t>80,0
(0)</t>
  </si>
  <si>
    <t>90,0
(0)</t>
  </si>
  <si>
    <t>100,0
(0)</t>
  </si>
  <si>
    <t>Количество проведенных государственных экспертиз проектной документации и (или) результатов инженерных изысканий</t>
  </si>
  <si>
    <t>63
(0)</t>
  </si>
  <si>
    <t>54
(-9)</t>
  </si>
  <si>
    <t>90,3
(0)</t>
  </si>
  <si>
    <t>90,6
(0)</t>
  </si>
  <si>
    <t>91,2
(0)</t>
  </si>
  <si>
    <t>95,9
(0)</t>
  </si>
  <si>
    <t>96,1
(0)</t>
  </si>
  <si>
    <t>96,5
(0)</t>
  </si>
  <si>
    <t>2021
(0)</t>
  </si>
  <si>
    <t>2315
(0)</t>
  </si>
  <si>
    <t>2601
(0)</t>
  </si>
  <si>
    <t>260
(0)</t>
  </si>
  <si>
    <t>290
(0)</t>
  </si>
  <si>
    <t>320
(0)</t>
  </si>
  <si>
    <t>1397
(0)</t>
  </si>
  <si>
    <t>1497
(0)</t>
  </si>
  <si>
    <t>1597
(0)</t>
  </si>
  <si>
    <t>11
(0)</t>
  </si>
  <si>
    <t>Количество реконструированных, технически перевооруженных и вновь построенных объектов теплоснабжения (нарастающим итогом)</t>
  </si>
  <si>
    <t>10
(-6)</t>
  </si>
  <si>
    <t>15
(-35)</t>
  </si>
  <si>
    <t>22
(-89)</t>
  </si>
  <si>
    <t>Прирост среднего индекса качества городской среды по отношению к 2018 году</t>
  </si>
  <si>
    <t>Количество городов Пермского края с благоприятной городской средой</t>
  </si>
  <si>
    <t>Доля городов с благоприятной городской средой от общего количества городов (индекс качества городской среды - выше 50%)</t>
  </si>
  <si>
    <t>Доля граждан, принявших участие в решении вопросов развития городской среды, от общего количества граждан в возрасте от 14 лет, проживающих в муниципальных образованиях Пермского края, на территории которых реализуются проекты по созданию комфортной городской среды</t>
  </si>
  <si>
    <t>Количество реализованных проектов благоустройства общественных территорий (в рамках реализации федерального проекта «Формирование комфортной городской среды» (нарастающим итогом)</t>
  </si>
  <si>
    <t>Количество реализованных проектов благоустройства дворовых территорий (в рамках реализации федерального проекта «Формирование комфортной городской среды» (нарастающим итогом)</t>
  </si>
  <si>
    <t>153
(0)</t>
  </si>
  <si>
    <t>217
(0)</t>
  </si>
  <si>
    <t>273
(0)</t>
  </si>
  <si>
    <t>200
(0)</t>
  </si>
  <si>
    <t>300
(0)</t>
  </si>
  <si>
    <t>400
(0)</t>
  </si>
  <si>
    <t>5
(0)</t>
  </si>
  <si>
    <t>10
(0)</t>
  </si>
  <si>
    <t>15
(0)</t>
  </si>
  <si>
    <t>20
(0)</t>
  </si>
  <si>
    <t>30
(0)</t>
  </si>
  <si>
    <t>4
(0)</t>
  </si>
  <si>
    <t>6
(0)</t>
  </si>
  <si>
    <t>9
(0)</t>
  </si>
  <si>
    <t>16
(0)</t>
  </si>
  <si>
    <t>24
(0)</t>
  </si>
  <si>
    <t>36 
(0)</t>
  </si>
  <si>
    <t>12
(0)</t>
  </si>
  <si>
    <t>2023 год (план)</t>
  </si>
  <si>
    <t xml:space="preserve">Мероприятие 1.5.6 "Обеспечение деятельности унитарной некоммерческой организации "Фонд защиты прав граждан - участников долевого строительства Пермского края"
</t>
  </si>
  <si>
    <t>Мероприятие 1.5.7 "Имущественный взнос Пермского края в имущество ППК "Фонд защиты прав граждан - участников долевого строительства"</t>
  </si>
  <si>
    <t>Мероприятие 4.1.2. «Проведение государственной экспертизы проектной документации и (или) результатов инженерных изысканий и проверки достоверности определения сметной стоимости объектов капитального строительства»</t>
  </si>
  <si>
    <t>Мероприятие 4.1.1. «Обеспечение деятельности (оказание услуг, выполнение работ) государственных учреждений (организаций)»</t>
  </si>
  <si>
    <t>Основное мероприятие 1.9. «Основное мероприятие "Федеральный проект "Жилье"»</t>
  </si>
  <si>
    <t>Мероприятие 1.9.1. «Стимулирование программ развития жилищного строительства субъектов Российской Федерации (строительство (реконструкция) объектов социальной инфраструктуры)»</t>
  </si>
  <si>
    <t>Мероприятие 1.9.2. «Стимулирование программ развития жилищного строительства субъектов Российской Федерации (строительство (реконструкция) автомобильных дорог)»</t>
  </si>
  <si>
    <t>Мероприятие 2.3.2 «Разработка (корректировка) проектно-сметной документации по строительству (реконструкции, модернизации) объектов питьевого водоснабжения»</t>
  </si>
  <si>
    <t>Основное мероприятие 3.5 «Основное мероприятие "Реализация иных мероприятий в коммунальной сфере"»</t>
  </si>
  <si>
    <t>Мероприятие 3.5.2 «Возмещение недополученных доходов региональному оператору по обращению с твердыми коммунальными отходами на территории Пермского края»</t>
  </si>
  <si>
    <t>Мероприятие 3.5.5 «Выполнение работ по расчету показателей для установления нормативов накопления твердых коммунальных отходов на территории Пермского края»</t>
  </si>
  <si>
    <t>Основное мероприятие 3.7 «Федеральный проект «Формирование комфортной городской среды»</t>
  </si>
  <si>
    <t>Мероприятие 3.7.1 «Реализация программ формирования современной городской среды»</t>
  </si>
  <si>
    <t>Мероприятие 4.1.3. «Выполнение услуги биллинговой системы по начислениям и платежам за услуги в сфере жилищно-коммунального хозяйства Пермского края»</t>
  </si>
  <si>
    <t>Мероприятие 4.1.8. «Проведение судебной строительно-технической экспертизы, судебной экспертизы проектной документации»</t>
  </si>
  <si>
    <t>Мероприятие 4.1.11. «Содержание недвижимого имущества, закрепленного на праве оперативного управления за государственным казенным учреждением Пермского края "Управление капитального строительства Пермского края", расположенного по адресу: г.Пермь, ул.Советская, 1 (территория з-да им. А.А.Шпагина)»</t>
  </si>
  <si>
    <t>Мероприятие 4.1.12. Содержание недвижимого имущества до заключения государственного контракта на строительство (реконструкцию) объектов общественной инфраструктуры, включенных в адресную инвестиционную программу Пермского края</t>
  </si>
  <si>
    <t>70,71 
(-13,76)</t>
  </si>
  <si>
    <t>51
(-8)</t>
  </si>
  <si>
    <t>69,2                      (0)</t>
  </si>
  <si>
    <t>3061                       (0)</t>
  </si>
  <si>
    <t>380                        (0)</t>
  </si>
  <si>
    <t>1797                     (0)</t>
  </si>
  <si>
    <t>11                       (0)</t>
  </si>
  <si>
    <t>273                      (0)</t>
  </si>
  <si>
    <t>600                        (0)</t>
  </si>
  <si>
    <t>15                           (0)</t>
  </si>
  <si>
    <t>60                       (0)</t>
  </si>
  <si>
    <t>30                        (0)</t>
  </si>
  <si>
    <t>54                          (0)</t>
  </si>
  <si>
    <t>93,1                    (0)</t>
  </si>
  <si>
    <t>98,4                     (0)</t>
  </si>
  <si>
    <t>730                         (0)</t>
  </si>
  <si>
    <t>32                   (0)</t>
  </si>
  <si>
    <t xml:space="preserve">Площадь расселенного аварийного жилищного фонда, признанного таковым после 1 января 2017 года </t>
  </si>
  <si>
    <t xml:space="preserve">Количество объектов, 
в отношении которых восстановлены права граждан – участников долевого строительства при несостоятельности (банкротстве) застройщиков 
</t>
  </si>
  <si>
    <t>Количество граждан, расселенных из аварийного жилищного фонда, (нарастающим итогом)</t>
  </si>
  <si>
    <t>77,89
(0)</t>
  </si>
  <si>
    <t>13 174,0
(0)</t>
  </si>
  <si>
    <t>16 262,00
(+1 588.0)</t>
  </si>
  <si>
    <t>18 847,0 
(+2 673.0)</t>
  </si>
  <si>
    <t xml:space="preserve">36 195.0
</t>
  </si>
  <si>
    <t xml:space="preserve">262,76   
           </t>
  </si>
  <si>
    <t xml:space="preserve">
14671                (0)
</t>
  </si>
  <si>
    <t xml:space="preserve">14.95
</t>
  </si>
  <si>
    <t>158,2
(+5,4)</t>
  </si>
  <si>
    <t>158,2
(+5.4)</t>
  </si>
  <si>
    <t xml:space="preserve">158,2
</t>
  </si>
  <si>
    <t>100,0                    (0)</t>
  </si>
  <si>
    <t>за счет консолидированного бюджета Пермского края</t>
  </si>
  <si>
    <t>за счет внебюджетных источников</t>
  </si>
  <si>
    <t>Основное мероприятие 2.2 «Развитие коммунально-инженерной инфраструктуры».</t>
  </si>
  <si>
    <t>370,0
(+183,1)</t>
  </si>
  <si>
    <t>500,0
(+254,3)</t>
  </si>
  <si>
    <t>22 772,8
(0)</t>
  </si>
  <si>
    <t>26 695,4
(0)</t>
  </si>
  <si>
    <t>28 925,9
(0)</t>
  </si>
  <si>
    <t>28 925,9                   (0)</t>
  </si>
  <si>
    <t>36,48
(-41.79)</t>
  </si>
  <si>
    <t xml:space="preserve">128,83 
            </t>
  </si>
  <si>
    <t>7,94
(-13.76)</t>
  </si>
  <si>
    <t>*- изменения приведены к редакции государственной программы «Градостроительная и жилищная политика, создание условий для комфортной городской среды», действующей на текущую дату (29.09.2020).</t>
  </si>
  <si>
    <t>0
(-)</t>
  </si>
  <si>
    <t>103,45
(-)</t>
  </si>
  <si>
    <t>166,22
(-)</t>
  </si>
  <si>
    <t>6197
(-)</t>
  </si>
  <si>
    <t>13367
(-)</t>
  </si>
  <si>
    <t>8 529
(0)</t>
  </si>
  <si>
    <t>7 083
(0)</t>
  </si>
  <si>
    <t>Наименование показателя</t>
  </si>
  <si>
    <r>
      <t xml:space="preserve">Значение показателя
</t>
    </r>
    <r>
      <rPr>
        <b/>
        <sz val="12"/>
        <color theme="1"/>
        <rFont val="Times New Roman"/>
        <family val="1"/>
        <charset val="204"/>
      </rPr>
      <t>(изменение*)</t>
    </r>
  </si>
  <si>
    <t xml:space="preserve">
129,19
(129,19)
</t>
  </si>
  <si>
    <t xml:space="preserve">
27 521.0
(27 521.0)
</t>
  </si>
  <si>
    <t>262,76 
(262,76 )</t>
  </si>
  <si>
    <t xml:space="preserve">
14671
(14671)
</t>
  </si>
  <si>
    <t xml:space="preserve">
15,38
(15,38)
</t>
  </si>
  <si>
    <t>0
(0)</t>
  </si>
  <si>
    <t>280,03
(280,03)</t>
  </si>
  <si>
    <t>20662
(20662)</t>
  </si>
  <si>
    <t>158,2
(158,2)</t>
  </si>
  <si>
    <t>64,2
(64,2)</t>
  </si>
  <si>
    <t>100
(100)</t>
  </si>
  <si>
    <t xml:space="preserve">
28 925,9
(28 925,9)
</t>
  </si>
  <si>
    <t xml:space="preserve">
600
(600)
</t>
  </si>
  <si>
    <t xml:space="preserve">
29
(29)
</t>
  </si>
  <si>
    <t xml:space="preserve">
92,1
(92,1)
</t>
  </si>
  <si>
    <t xml:space="preserve">
97,0
(97,0)
</t>
  </si>
  <si>
    <t xml:space="preserve">
2831
(2831)
</t>
  </si>
  <si>
    <t xml:space="preserve">
350
(350)
</t>
  </si>
  <si>
    <t xml:space="preserve">
1697
(1697)
</t>
  </si>
  <si>
    <t xml:space="preserve">
11
(11)
</t>
  </si>
  <si>
    <t xml:space="preserve">273
(273)
</t>
  </si>
  <si>
    <t xml:space="preserve">500
(500)
</t>
  </si>
  <si>
    <t xml:space="preserve">20
(20)
</t>
  </si>
  <si>
    <t xml:space="preserve">
54
(54)
</t>
  </si>
  <si>
    <t xml:space="preserve">
10 086 
(10 086 )
</t>
  </si>
  <si>
    <t xml:space="preserve">
25 
(25 )
</t>
  </si>
  <si>
    <t xml:space="preserve">
44
(44)
</t>
  </si>
  <si>
    <t>Общая площадь расселенного аварийного жилищного фонда (за исключением аварийного жилищного фонда, признанного непригодным для проживания вследствие техногенной аварии на руднике БКПРУ-1 ПАО «Уралкалий», г. Березники</t>
  </si>
  <si>
    <t>Начальник ОФПСиИ</t>
  </si>
  <si>
    <t>О.А. Тропина</t>
  </si>
  <si>
    <t xml:space="preserve">Согласовано: </t>
  </si>
  <si>
    <t>Начальник ОМГП</t>
  </si>
  <si>
    <t>Я.К. Гордеева</t>
  </si>
  <si>
    <t>Приложение 10
к пояснительной записке</t>
  </si>
  <si>
    <t>Финансовое обеспечение реализации Государственной программы Пермского края
«Градостроительная и жилищная политика, создание условий для комфортной городской среды» на 2020-2023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</si>
</sst>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8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top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16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 wrapText="1"/>
    </xf>
    <xf numFmtId="0" fontId="11" fillId="3" borderId="0" xfId="0" applyFont="1" applyFill="1" applyBorder="1"/>
    <xf numFmtId="0" fontId="8" fillId="3" borderId="1" xfId="0" applyFont="1" applyFill="1" applyBorder="1" applyAlignment="1">
      <alignment horizontal="center" wrapText="1"/>
    </xf>
    <xf numFmtId="0" fontId="11" fillId="3" borderId="0" xfId="0" applyFont="1" applyFill="1" applyBorder="1" applyAlignment="1">
      <alignment horizont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left" vertical="center" wrapText="1"/>
    </xf>
    <xf numFmtId="164" fontId="5" fillId="4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 vertical="center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0" fontId="8" fillId="3" borderId="0" xfId="0" applyFont="1" applyFill="1" applyBorder="1"/>
    <xf numFmtId="0" fontId="8" fillId="0" borderId="0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 wrapText="1"/>
    </xf>
    <xf numFmtId="0" fontId="13" fillId="2" borderId="0" xfId="0" applyFont="1" applyFill="1" applyBorder="1"/>
    <xf numFmtId="0" fontId="13" fillId="0" borderId="0" xfId="0" applyFont="1" applyFill="1" applyBorder="1" applyAlignment="1">
      <alignment horizontal="left" vertical="top"/>
    </xf>
    <xf numFmtId="164" fontId="7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14" fontId="12" fillId="2" borderId="3" xfId="0" applyNumberFormat="1" applyFont="1" applyFill="1" applyBorder="1" applyAlignment="1">
      <alignment horizontal="left" vertical="top" wrapText="1"/>
    </xf>
    <xf numFmtId="14" fontId="12" fillId="2" borderId="0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L103"/>
  <sheetViews>
    <sheetView tabSelected="1" view="pageBreakPreview" zoomScale="80" zoomScaleNormal="90" zoomScaleSheetLayoutView="8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F8" sqref="F8"/>
    </sheetView>
  </sheetViews>
  <sheetFormatPr defaultColWidth="9.140625" defaultRowHeight="15.75" x14ac:dyDescent="0.25"/>
  <cols>
    <col min="1" max="1" width="48.5703125" style="4" customWidth="1"/>
    <col min="2" max="5" width="14.28515625" style="5" customWidth="1"/>
    <col min="6" max="6" width="62.28515625" style="5" customWidth="1"/>
    <col min="7" max="7" width="13" style="6" customWidth="1"/>
    <col min="8" max="8" width="11.140625" style="34" hidden="1" customWidth="1"/>
    <col min="9" max="10" width="11.140625" style="27" customWidth="1"/>
    <col min="11" max="11" width="11.140625" style="29" customWidth="1"/>
    <col min="12" max="12" width="11.140625" style="36" hidden="1" customWidth="1"/>
    <col min="13" max="16384" width="9.140625" style="1"/>
  </cols>
  <sheetData>
    <row r="1" spans="1:12" ht="33.75" customHeight="1" x14ac:dyDescent="0.25">
      <c r="A1" s="13"/>
      <c r="B1" s="14"/>
      <c r="C1" s="14"/>
      <c r="D1" s="14"/>
      <c r="E1" s="14"/>
      <c r="F1" s="14"/>
      <c r="G1" s="15"/>
      <c r="H1" s="78" t="s">
        <v>257</v>
      </c>
      <c r="I1" s="78"/>
      <c r="J1" s="78"/>
      <c r="K1" s="78"/>
      <c r="L1" s="78"/>
    </row>
    <row r="2" spans="1:12" ht="33" customHeight="1" x14ac:dyDescent="0.25">
      <c r="A2" s="79" t="s">
        <v>258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12" x14ac:dyDescent="0.25">
      <c r="A3" s="7"/>
      <c r="B3" s="8"/>
      <c r="C3" s="8"/>
      <c r="D3" s="8"/>
      <c r="E3" s="8"/>
      <c r="F3" s="8"/>
      <c r="G3" s="9"/>
      <c r="H3" s="14"/>
      <c r="K3" s="81" t="s">
        <v>86</v>
      </c>
      <c r="L3" s="81"/>
    </row>
    <row r="4" spans="1:12" ht="37.5" customHeight="1" x14ac:dyDescent="0.25">
      <c r="A4" s="76" t="s">
        <v>0</v>
      </c>
      <c r="B4" s="82"/>
      <c r="C4" s="82"/>
      <c r="D4" s="82"/>
      <c r="E4" s="82"/>
      <c r="F4" s="80" t="s">
        <v>222</v>
      </c>
      <c r="G4" s="80" t="s">
        <v>223</v>
      </c>
      <c r="H4" s="80"/>
      <c r="I4" s="80"/>
      <c r="J4" s="80"/>
      <c r="K4" s="80"/>
      <c r="L4" s="80"/>
    </row>
    <row r="5" spans="1:12" ht="37.5" customHeight="1" x14ac:dyDescent="0.25">
      <c r="A5" s="76"/>
      <c r="B5" s="61" t="s">
        <v>1</v>
      </c>
      <c r="C5" s="61" t="s">
        <v>2</v>
      </c>
      <c r="D5" s="61" t="s">
        <v>3</v>
      </c>
      <c r="E5" s="61" t="s">
        <v>152</v>
      </c>
      <c r="F5" s="80"/>
      <c r="G5" s="20" t="s">
        <v>64</v>
      </c>
      <c r="H5" s="30" t="s">
        <v>59</v>
      </c>
      <c r="I5" s="56" t="s">
        <v>60</v>
      </c>
      <c r="J5" s="56" t="s">
        <v>61</v>
      </c>
      <c r="K5" s="56" t="s">
        <v>88</v>
      </c>
      <c r="L5" s="30" t="s">
        <v>89</v>
      </c>
    </row>
    <row r="6" spans="1:12" s="3" customFormat="1" ht="15.6" x14ac:dyDescent="0.35">
      <c r="A6" s="59">
        <v>1</v>
      </c>
      <c r="B6" s="61">
        <v>3</v>
      </c>
      <c r="C6" s="61">
        <v>4</v>
      </c>
      <c r="D6" s="61">
        <v>5</v>
      </c>
      <c r="E6" s="61">
        <v>6</v>
      </c>
      <c r="F6" s="59">
        <v>7</v>
      </c>
      <c r="G6" s="59">
        <v>8</v>
      </c>
      <c r="H6" s="30">
        <v>9</v>
      </c>
      <c r="I6" s="28">
        <v>9</v>
      </c>
      <c r="J6" s="28">
        <v>10</v>
      </c>
      <c r="K6" s="28">
        <v>11</v>
      </c>
      <c r="L6" s="30">
        <v>13</v>
      </c>
    </row>
    <row r="7" spans="1:12" ht="63" x14ac:dyDescent="0.25">
      <c r="A7" s="41" t="s">
        <v>4</v>
      </c>
      <c r="B7" s="42">
        <f>B8+B41+B62+B79</f>
        <v>7800130.2999999998</v>
      </c>
      <c r="C7" s="42">
        <f>C8+C41+C62+C79</f>
        <v>8588989</v>
      </c>
      <c r="D7" s="42">
        <f>D8+D41+D62+D79</f>
        <v>12147281.5</v>
      </c>
      <c r="E7" s="42">
        <f>E8+E41+E62+E79</f>
        <v>10472546.1</v>
      </c>
      <c r="F7" s="43" t="s">
        <v>62</v>
      </c>
      <c r="G7" s="44" t="s">
        <v>65</v>
      </c>
      <c r="H7" s="45" t="s">
        <v>87</v>
      </c>
      <c r="I7" s="45" t="s">
        <v>221</v>
      </c>
      <c r="J7" s="45" t="s">
        <v>220</v>
      </c>
      <c r="K7" s="45" t="s">
        <v>248</v>
      </c>
      <c r="L7" s="31">
        <v>11754</v>
      </c>
    </row>
    <row r="8" spans="1:12" ht="90.75" customHeight="1" x14ac:dyDescent="0.25">
      <c r="A8" s="46" t="s">
        <v>5</v>
      </c>
      <c r="B8" s="47">
        <f>B9+B13+B24+B27+B33+B38+B35</f>
        <v>3766895.0999999996</v>
      </c>
      <c r="C8" s="47">
        <f t="shared" ref="C8:E8" si="0">C9+C13+C24+C27+C33+C38+C35</f>
        <v>3894812.3</v>
      </c>
      <c r="D8" s="47">
        <f t="shared" si="0"/>
        <v>6760173</v>
      </c>
      <c r="E8" s="47">
        <f t="shared" si="0"/>
        <v>6894386.8999999994</v>
      </c>
      <c r="F8" s="48" t="s">
        <v>251</v>
      </c>
      <c r="G8" s="49" t="s">
        <v>65</v>
      </c>
      <c r="H8" s="50" t="s">
        <v>211</v>
      </c>
      <c r="I8" s="50" t="s">
        <v>190</v>
      </c>
      <c r="J8" s="50" t="s">
        <v>170</v>
      </c>
      <c r="K8" s="50" t="s">
        <v>224</v>
      </c>
      <c r="L8" s="31" t="s">
        <v>212</v>
      </c>
    </row>
    <row r="9" spans="1:12" ht="66" customHeight="1" x14ac:dyDescent="0.25">
      <c r="A9" s="57" t="s">
        <v>6</v>
      </c>
      <c r="B9" s="58">
        <f>B10+B11</f>
        <v>198017.2</v>
      </c>
      <c r="C9" s="58">
        <f t="shared" ref="C9:E9" si="1">C10+C11</f>
        <v>171875.3</v>
      </c>
      <c r="D9" s="58">
        <f t="shared" si="1"/>
        <v>221875.3</v>
      </c>
      <c r="E9" s="58">
        <f t="shared" si="1"/>
        <v>221875.3</v>
      </c>
      <c r="F9" s="17" t="s">
        <v>63</v>
      </c>
      <c r="G9" s="10" t="s">
        <v>65</v>
      </c>
      <c r="H9" s="37" t="s">
        <v>191</v>
      </c>
      <c r="I9" s="12" t="s">
        <v>192</v>
      </c>
      <c r="J9" s="12" t="s">
        <v>193</v>
      </c>
      <c r="K9" s="37" t="s">
        <v>225</v>
      </c>
      <c r="L9" s="31" t="s">
        <v>194</v>
      </c>
    </row>
    <row r="10" spans="1:12" ht="78.75" x14ac:dyDescent="0.25">
      <c r="A10" s="57" t="s">
        <v>7</v>
      </c>
      <c r="B10" s="58">
        <v>148017.20000000001</v>
      </c>
      <c r="C10" s="58">
        <v>171875.3</v>
      </c>
      <c r="D10" s="58">
        <v>171875.3</v>
      </c>
      <c r="E10" s="58">
        <v>171875.3</v>
      </c>
      <c r="F10" s="17"/>
      <c r="G10" s="10"/>
      <c r="H10" s="38"/>
      <c r="I10" s="38"/>
      <c r="J10" s="38"/>
      <c r="K10" s="26"/>
      <c r="L10" s="31"/>
    </row>
    <row r="11" spans="1:12" ht="78.75" x14ac:dyDescent="0.25">
      <c r="A11" s="57" t="s">
        <v>41</v>
      </c>
      <c r="B11" s="58">
        <v>50000</v>
      </c>
      <c r="C11" s="58">
        <v>0</v>
      </c>
      <c r="D11" s="58">
        <v>50000</v>
      </c>
      <c r="E11" s="58">
        <v>50000</v>
      </c>
      <c r="F11" s="18"/>
      <c r="G11" s="10"/>
      <c r="H11" s="38"/>
      <c r="I11" s="38"/>
      <c r="J11" s="38"/>
      <c r="K11" s="26"/>
      <c r="L11" s="31"/>
    </row>
    <row r="12" spans="1:12" ht="78.75" hidden="1" x14ac:dyDescent="0.25">
      <c r="A12" s="16" t="s">
        <v>50</v>
      </c>
      <c r="B12" s="22">
        <v>0</v>
      </c>
      <c r="C12" s="22">
        <v>0</v>
      </c>
      <c r="D12" s="22">
        <v>0</v>
      </c>
      <c r="E12" s="22">
        <v>0</v>
      </c>
      <c r="F12" s="18"/>
      <c r="G12" s="10"/>
      <c r="H12" s="38"/>
      <c r="I12" s="38"/>
      <c r="J12" s="38"/>
      <c r="K12" s="26"/>
      <c r="L12" s="31"/>
    </row>
    <row r="13" spans="1:12" ht="63" x14ac:dyDescent="0.25">
      <c r="A13" s="77" t="s">
        <v>8</v>
      </c>
      <c r="B13" s="74">
        <f>B15+B21</f>
        <v>133506.29999999999</v>
      </c>
      <c r="C13" s="74">
        <f t="shared" ref="C13:E13" si="2">C15+C21</f>
        <v>116276.9</v>
      </c>
      <c r="D13" s="74">
        <f t="shared" si="2"/>
        <v>0</v>
      </c>
      <c r="E13" s="74">
        <f t="shared" si="2"/>
        <v>0</v>
      </c>
      <c r="F13" s="18" t="s">
        <v>66</v>
      </c>
      <c r="G13" s="10" t="s">
        <v>65</v>
      </c>
      <c r="H13" s="12" t="s">
        <v>90</v>
      </c>
      <c r="I13" s="12" t="s">
        <v>91</v>
      </c>
      <c r="J13" s="12" t="s">
        <v>92</v>
      </c>
      <c r="K13" s="12" t="s">
        <v>226</v>
      </c>
      <c r="L13" s="31" t="s">
        <v>195</v>
      </c>
    </row>
    <row r="14" spans="1:12" ht="94.5" x14ac:dyDescent="0.25">
      <c r="A14" s="77"/>
      <c r="B14" s="74"/>
      <c r="C14" s="74"/>
      <c r="D14" s="74"/>
      <c r="E14" s="74"/>
      <c r="F14" s="18" t="s">
        <v>84</v>
      </c>
      <c r="G14" s="10" t="s">
        <v>67</v>
      </c>
      <c r="H14" s="12" t="s">
        <v>93</v>
      </c>
      <c r="I14" s="12" t="s">
        <v>94</v>
      </c>
      <c r="J14" s="12" t="s">
        <v>95</v>
      </c>
      <c r="K14" s="12" t="s">
        <v>227</v>
      </c>
      <c r="L14" s="31" t="s">
        <v>196</v>
      </c>
    </row>
    <row r="15" spans="1:12" ht="94.5" x14ac:dyDescent="0.25">
      <c r="A15" s="57" t="s">
        <v>9</v>
      </c>
      <c r="B15" s="58">
        <v>0</v>
      </c>
      <c r="C15" s="58">
        <f>55881.1+60395.8</f>
        <v>116276.9</v>
      </c>
      <c r="D15" s="58">
        <v>0</v>
      </c>
      <c r="E15" s="58">
        <v>0</v>
      </c>
      <c r="F15" s="18"/>
      <c r="G15" s="55"/>
      <c r="H15" s="38"/>
      <c r="I15" s="38"/>
      <c r="J15" s="38"/>
      <c r="K15" s="26"/>
      <c r="L15" s="31"/>
    </row>
    <row r="16" spans="1:12" ht="15.75" hidden="1" customHeight="1" x14ac:dyDescent="0.25">
      <c r="A16" s="77" t="s">
        <v>10</v>
      </c>
      <c r="B16" s="58">
        <v>565477.58964999998</v>
      </c>
      <c r="C16" s="58">
        <v>0</v>
      </c>
      <c r="D16" s="58">
        <v>0</v>
      </c>
      <c r="E16" s="58">
        <v>0</v>
      </c>
      <c r="F16" s="18"/>
      <c r="G16" s="10"/>
      <c r="H16" s="38"/>
      <c r="I16" s="38"/>
      <c r="J16" s="38"/>
      <c r="K16" s="26"/>
      <c r="L16" s="31"/>
    </row>
    <row r="17" spans="1:12" ht="32.25" hidden="1" customHeight="1" x14ac:dyDescent="0.25">
      <c r="A17" s="77"/>
      <c r="B17" s="58">
        <v>365964.48965</v>
      </c>
      <c r="C17" s="58">
        <v>0</v>
      </c>
      <c r="D17" s="58">
        <v>0</v>
      </c>
      <c r="E17" s="58">
        <v>0</v>
      </c>
      <c r="F17" s="18"/>
      <c r="G17" s="10"/>
      <c r="H17" s="38"/>
      <c r="I17" s="38"/>
      <c r="J17" s="38"/>
      <c r="K17" s="26"/>
      <c r="L17" s="31"/>
    </row>
    <row r="18" spans="1:12" ht="90" hidden="1" customHeight="1" x14ac:dyDescent="0.25">
      <c r="A18" s="77"/>
      <c r="B18" s="58">
        <v>199513.1</v>
      </c>
      <c r="C18" s="58">
        <v>0</v>
      </c>
      <c r="D18" s="58">
        <v>0</v>
      </c>
      <c r="E18" s="58">
        <v>0</v>
      </c>
      <c r="F18" s="18"/>
      <c r="G18" s="10"/>
      <c r="H18" s="38"/>
      <c r="I18" s="38"/>
      <c r="J18" s="38"/>
      <c r="K18" s="26"/>
      <c r="L18" s="31"/>
    </row>
    <row r="19" spans="1:12" ht="15.75" hidden="1" customHeight="1" x14ac:dyDescent="0.25">
      <c r="A19" s="77" t="s">
        <v>11</v>
      </c>
      <c r="B19" s="58">
        <v>12.15</v>
      </c>
      <c r="C19" s="58">
        <v>0</v>
      </c>
      <c r="D19" s="58">
        <v>0</v>
      </c>
      <c r="E19" s="58">
        <v>0</v>
      </c>
      <c r="F19" s="18"/>
      <c r="G19" s="10"/>
      <c r="H19" s="38"/>
      <c r="I19" s="38"/>
      <c r="J19" s="38"/>
      <c r="K19" s="26"/>
      <c r="L19" s="31"/>
    </row>
    <row r="20" spans="1:12" ht="167.25" hidden="1" customHeight="1" x14ac:dyDescent="0.25">
      <c r="A20" s="77"/>
      <c r="B20" s="58">
        <v>12.15</v>
      </c>
      <c r="C20" s="58">
        <v>0</v>
      </c>
      <c r="D20" s="58">
        <v>0</v>
      </c>
      <c r="E20" s="58">
        <v>0</v>
      </c>
      <c r="F20" s="18"/>
      <c r="G20" s="10"/>
      <c r="H20" s="38"/>
      <c r="I20" s="38"/>
      <c r="J20" s="38"/>
      <c r="K20" s="26"/>
      <c r="L20" s="31"/>
    </row>
    <row r="21" spans="1:12" ht="63" x14ac:dyDescent="0.25">
      <c r="A21" s="57" t="s">
        <v>12</v>
      </c>
      <c r="B21" s="58">
        <f>B22+B23</f>
        <v>133506.29999999999</v>
      </c>
      <c r="C21" s="58">
        <v>0</v>
      </c>
      <c r="D21" s="58">
        <f t="shared" ref="D21:E21" si="3">D22+D23</f>
        <v>0</v>
      </c>
      <c r="E21" s="58">
        <f t="shared" si="3"/>
        <v>0</v>
      </c>
      <c r="F21" s="18"/>
      <c r="G21" s="10"/>
      <c r="H21" s="38"/>
      <c r="I21" s="38"/>
      <c r="J21" s="38"/>
      <c r="K21" s="26"/>
      <c r="L21" s="31"/>
    </row>
    <row r="22" spans="1:12" ht="47.25" x14ac:dyDescent="0.25">
      <c r="A22" s="57" t="s">
        <v>13</v>
      </c>
      <c r="B22" s="58">
        <v>33506.300000000003</v>
      </c>
      <c r="C22" s="58">
        <v>0</v>
      </c>
      <c r="D22" s="58">
        <v>0</v>
      </c>
      <c r="E22" s="58">
        <v>0</v>
      </c>
      <c r="F22" s="18"/>
      <c r="G22" s="10"/>
      <c r="H22" s="38"/>
      <c r="I22" s="38"/>
      <c r="J22" s="38"/>
      <c r="K22" s="26"/>
      <c r="L22" s="31"/>
    </row>
    <row r="23" spans="1:12" ht="78.75" x14ac:dyDescent="0.25">
      <c r="A23" s="57" t="s">
        <v>14</v>
      </c>
      <c r="B23" s="58">
        <v>100000</v>
      </c>
      <c r="C23" s="58">
        <v>0</v>
      </c>
      <c r="D23" s="58">
        <v>0</v>
      </c>
      <c r="E23" s="58">
        <v>0</v>
      </c>
      <c r="F23" s="18"/>
      <c r="G23" s="10"/>
      <c r="H23" s="38"/>
      <c r="I23" s="38"/>
      <c r="J23" s="38"/>
      <c r="K23" s="26"/>
      <c r="L23" s="31"/>
    </row>
    <row r="24" spans="1:12" ht="63" x14ac:dyDescent="0.25">
      <c r="A24" s="57" t="s">
        <v>15</v>
      </c>
      <c r="B24" s="58">
        <f>B25+B26</f>
        <v>810826.2</v>
      </c>
      <c r="C24" s="58">
        <f t="shared" ref="C24:E24" si="4">C25+C26</f>
        <v>752986.7</v>
      </c>
      <c r="D24" s="58">
        <f t="shared" si="4"/>
        <v>309089.3</v>
      </c>
      <c r="E24" s="58">
        <f t="shared" si="4"/>
        <v>600662.4</v>
      </c>
      <c r="F24" s="18" t="s">
        <v>187</v>
      </c>
      <c r="G24" s="10" t="s">
        <v>65</v>
      </c>
      <c r="H24" s="12" t="s">
        <v>96</v>
      </c>
      <c r="I24" s="12" t="s">
        <v>97</v>
      </c>
      <c r="J24" s="12" t="s">
        <v>213</v>
      </c>
      <c r="K24" s="12" t="s">
        <v>228</v>
      </c>
      <c r="L24" s="31" t="s">
        <v>197</v>
      </c>
    </row>
    <row r="25" spans="1:12" ht="63" x14ac:dyDescent="0.25">
      <c r="A25" s="57" t="s">
        <v>58</v>
      </c>
      <c r="B25" s="58">
        <v>786793.6</v>
      </c>
      <c r="C25" s="58">
        <v>752986.7</v>
      </c>
      <c r="D25" s="58">
        <v>309089.3</v>
      </c>
      <c r="E25" s="58">
        <v>600662.4</v>
      </c>
      <c r="F25" s="18"/>
      <c r="G25" s="10"/>
      <c r="H25" s="38"/>
      <c r="I25" s="38"/>
      <c r="J25" s="38"/>
      <c r="K25" s="26"/>
      <c r="L25" s="31"/>
    </row>
    <row r="26" spans="1:12" ht="63" x14ac:dyDescent="0.25">
      <c r="A26" s="57" t="s">
        <v>48</v>
      </c>
      <c r="B26" s="58">
        <v>24032.6</v>
      </c>
      <c r="C26" s="58">
        <v>0</v>
      </c>
      <c r="D26" s="58">
        <v>0</v>
      </c>
      <c r="E26" s="58">
        <v>0</v>
      </c>
      <c r="F26" s="18"/>
      <c r="G26" s="10"/>
      <c r="H26" s="38"/>
      <c r="I26" s="38"/>
      <c r="J26" s="38"/>
      <c r="K26" s="26"/>
      <c r="L26" s="31"/>
    </row>
    <row r="27" spans="1:12" ht="78.75" x14ac:dyDescent="0.25">
      <c r="A27" s="57" t="s">
        <v>16</v>
      </c>
      <c r="B27" s="58">
        <f>B28+B29+B30+B31+B32</f>
        <v>385397.1</v>
      </c>
      <c r="C27" s="58">
        <f t="shared" ref="C27:E27" si="5">C28+C29+C30+C31+C32</f>
        <v>1009715.3999999999</v>
      </c>
      <c r="D27" s="58">
        <f t="shared" si="5"/>
        <v>151813.6</v>
      </c>
      <c r="E27" s="58">
        <f t="shared" si="5"/>
        <v>24577.7</v>
      </c>
      <c r="F27" s="16" t="s">
        <v>188</v>
      </c>
      <c r="G27" s="10" t="s">
        <v>79</v>
      </c>
      <c r="H27" s="26">
        <v>0</v>
      </c>
      <c r="I27" s="12" t="s">
        <v>215</v>
      </c>
      <c r="J27" s="12" t="s">
        <v>215</v>
      </c>
      <c r="K27" s="12" t="s">
        <v>229</v>
      </c>
      <c r="L27" s="32">
        <v>47</v>
      </c>
    </row>
    <row r="28" spans="1:12" ht="78.75" x14ac:dyDescent="0.25">
      <c r="A28" s="57" t="s">
        <v>17</v>
      </c>
      <c r="B28" s="58">
        <v>266421.5</v>
      </c>
      <c r="C28" s="58">
        <v>0</v>
      </c>
      <c r="D28" s="58">
        <v>0</v>
      </c>
      <c r="E28" s="58">
        <v>0</v>
      </c>
      <c r="F28" s="18"/>
      <c r="G28" s="10"/>
      <c r="H28" s="38"/>
      <c r="I28" s="38"/>
      <c r="J28" s="38"/>
      <c r="K28" s="26"/>
      <c r="L28" s="31"/>
    </row>
    <row r="29" spans="1:12" ht="110.25" x14ac:dyDescent="0.25">
      <c r="A29" s="57" t="s">
        <v>18</v>
      </c>
      <c r="B29" s="58">
        <v>44241.7</v>
      </c>
      <c r="C29" s="58">
        <v>0</v>
      </c>
      <c r="D29" s="58">
        <v>0</v>
      </c>
      <c r="E29" s="58">
        <v>0</v>
      </c>
      <c r="F29" s="18"/>
      <c r="G29" s="10"/>
      <c r="H29" s="38"/>
      <c r="I29" s="38"/>
      <c r="J29" s="38"/>
      <c r="K29" s="26"/>
      <c r="L29" s="31"/>
    </row>
    <row r="30" spans="1:12" ht="78.75" x14ac:dyDescent="0.25">
      <c r="A30" s="57" t="s">
        <v>19</v>
      </c>
      <c r="B30" s="58">
        <v>74733.899999999994</v>
      </c>
      <c r="C30" s="58">
        <v>0</v>
      </c>
      <c r="D30" s="58">
        <v>0</v>
      </c>
      <c r="E30" s="58">
        <v>0</v>
      </c>
      <c r="F30" s="18"/>
      <c r="G30" s="10"/>
      <c r="H30" s="38"/>
      <c r="I30" s="38"/>
      <c r="J30" s="38"/>
      <c r="K30" s="26"/>
      <c r="L30" s="31"/>
    </row>
    <row r="31" spans="1:12" ht="78.75" x14ac:dyDescent="0.25">
      <c r="A31" s="57" t="s">
        <v>153</v>
      </c>
      <c r="B31" s="58">
        <v>0</v>
      </c>
      <c r="C31" s="58">
        <v>27208.2</v>
      </c>
      <c r="D31" s="58">
        <v>24577.7</v>
      </c>
      <c r="E31" s="58">
        <v>24577.7</v>
      </c>
      <c r="F31" s="18"/>
      <c r="G31" s="10"/>
      <c r="H31" s="38"/>
      <c r="I31" s="38"/>
      <c r="J31" s="38"/>
      <c r="K31" s="26"/>
      <c r="L31" s="31"/>
    </row>
    <row r="32" spans="1:12" ht="63" x14ac:dyDescent="0.25">
      <c r="A32" s="57" t="s">
        <v>154</v>
      </c>
      <c r="B32" s="58">
        <v>0</v>
      </c>
      <c r="C32" s="58">
        <v>982507.2</v>
      </c>
      <c r="D32" s="58">
        <v>127235.9</v>
      </c>
      <c r="E32" s="58">
        <v>0</v>
      </c>
      <c r="F32" s="18"/>
      <c r="G32" s="10"/>
      <c r="H32" s="38"/>
      <c r="I32" s="38"/>
      <c r="J32" s="38"/>
      <c r="K32" s="26"/>
      <c r="L32" s="31"/>
    </row>
    <row r="33" spans="1:12" ht="47.25" x14ac:dyDescent="0.25">
      <c r="A33" s="57" t="s">
        <v>20</v>
      </c>
      <c r="B33" s="58">
        <f>B34</f>
        <v>63203.199999999997</v>
      </c>
      <c r="C33" s="58">
        <f t="shared" ref="C33:E33" si="6">C34</f>
        <v>60481.1</v>
      </c>
      <c r="D33" s="58">
        <f t="shared" si="6"/>
        <v>60518.8</v>
      </c>
      <c r="E33" s="58">
        <f t="shared" si="6"/>
        <v>60518.8</v>
      </c>
      <c r="F33" s="18"/>
      <c r="G33" s="10"/>
      <c r="H33" s="38"/>
      <c r="I33" s="38"/>
      <c r="J33" s="38"/>
      <c r="K33" s="26"/>
      <c r="L33" s="31"/>
    </row>
    <row r="34" spans="1:12" ht="63" x14ac:dyDescent="0.25">
      <c r="A34" s="57" t="s">
        <v>21</v>
      </c>
      <c r="B34" s="58">
        <v>63203.199999999997</v>
      </c>
      <c r="C34" s="58">
        <v>60481.1</v>
      </c>
      <c r="D34" s="58">
        <v>60518.8</v>
      </c>
      <c r="E34" s="58">
        <v>60518.8</v>
      </c>
      <c r="F34" s="18"/>
      <c r="G34" s="10"/>
      <c r="H34" s="38"/>
      <c r="I34" s="38"/>
      <c r="J34" s="38"/>
      <c r="K34" s="26"/>
      <c r="L34" s="31"/>
    </row>
    <row r="35" spans="1:12" ht="45.75" customHeight="1" x14ac:dyDescent="0.25">
      <c r="A35" s="77" t="s">
        <v>22</v>
      </c>
      <c r="B35" s="74">
        <f>B37</f>
        <v>1783476.6</v>
      </c>
      <c r="C35" s="74">
        <f t="shared" ref="C35:E35" si="7">C37</f>
        <v>1783476.9000000001</v>
      </c>
      <c r="D35" s="74">
        <f t="shared" si="7"/>
        <v>6016876</v>
      </c>
      <c r="E35" s="74">
        <f t="shared" si="7"/>
        <v>5986752.6999999993</v>
      </c>
      <c r="F35" s="18" t="s">
        <v>68</v>
      </c>
      <c r="G35" s="11" t="s">
        <v>65</v>
      </c>
      <c r="H35" s="12">
        <v>55.11</v>
      </c>
      <c r="I35" s="12" t="s">
        <v>216</v>
      </c>
      <c r="J35" s="12" t="s">
        <v>217</v>
      </c>
      <c r="K35" s="12" t="s">
        <v>230</v>
      </c>
      <c r="L35" s="31">
        <v>393.91</v>
      </c>
    </row>
    <row r="36" spans="1:12" ht="45.75" customHeight="1" x14ac:dyDescent="0.25">
      <c r="A36" s="77"/>
      <c r="B36" s="74"/>
      <c r="C36" s="74"/>
      <c r="D36" s="74"/>
      <c r="E36" s="74"/>
      <c r="F36" s="18" t="s">
        <v>189</v>
      </c>
      <c r="G36" s="11" t="s">
        <v>69</v>
      </c>
      <c r="H36" s="12">
        <v>4011</v>
      </c>
      <c r="I36" s="12" t="s">
        <v>218</v>
      </c>
      <c r="J36" s="12" t="s">
        <v>219</v>
      </c>
      <c r="K36" s="12" t="s">
        <v>231</v>
      </c>
      <c r="L36" s="31">
        <v>27900</v>
      </c>
    </row>
    <row r="37" spans="1:12" ht="47.25" x14ac:dyDescent="0.25">
      <c r="A37" s="57" t="s">
        <v>23</v>
      </c>
      <c r="B37" s="58">
        <f>1694302.8+89173.8</f>
        <v>1783476.6</v>
      </c>
      <c r="C37" s="58">
        <f>1694302.8+89174.1</f>
        <v>1783476.9000000001</v>
      </c>
      <c r="D37" s="58">
        <f>5425965.3+590910.7</f>
        <v>6016876</v>
      </c>
      <c r="E37" s="58">
        <f>5687415.1+299337.6</f>
        <v>5986752.6999999993</v>
      </c>
      <c r="F37" s="18"/>
      <c r="G37" s="10"/>
      <c r="H37" s="38"/>
      <c r="I37" s="38"/>
      <c r="J37" s="38"/>
      <c r="K37" s="26"/>
      <c r="L37" s="31"/>
    </row>
    <row r="38" spans="1:12" ht="47.25" x14ac:dyDescent="0.25">
      <c r="A38" s="57" t="s">
        <v>157</v>
      </c>
      <c r="B38" s="58">
        <f>B39+B40</f>
        <v>392468.5</v>
      </c>
      <c r="C38" s="58">
        <f t="shared" ref="C38:E38" si="8">C39+C40</f>
        <v>0</v>
      </c>
      <c r="D38" s="58">
        <f t="shared" si="8"/>
        <v>0</v>
      </c>
      <c r="E38" s="58">
        <f t="shared" si="8"/>
        <v>0</v>
      </c>
      <c r="F38" s="18" t="s">
        <v>83</v>
      </c>
      <c r="G38" s="11" t="s">
        <v>65</v>
      </c>
      <c r="H38" s="12" t="s">
        <v>199</v>
      </c>
      <c r="I38" s="12" t="s">
        <v>198</v>
      </c>
      <c r="J38" s="12" t="s">
        <v>98</v>
      </c>
      <c r="K38" s="12" t="s">
        <v>232</v>
      </c>
      <c r="L38" s="31" t="s">
        <v>200</v>
      </c>
    </row>
    <row r="39" spans="1:12" s="2" customFormat="1" ht="78.75" x14ac:dyDescent="0.25">
      <c r="A39" s="57" t="s">
        <v>158</v>
      </c>
      <c r="B39" s="58">
        <v>200821.5</v>
      </c>
      <c r="C39" s="23">
        <v>0</v>
      </c>
      <c r="D39" s="23">
        <v>0</v>
      </c>
      <c r="E39" s="23">
        <v>0</v>
      </c>
      <c r="F39" s="18"/>
      <c r="G39" s="11"/>
      <c r="H39" s="39"/>
      <c r="I39" s="39"/>
      <c r="J39" s="39"/>
      <c r="K39" s="40"/>
      <c r="L39" s="35"/>
    </row>
    <row r="40" spans="1:12" s="2" customFormat="1" ht="78.75" x14ac:dyDescent="0.25">
      <c r="A40" s="57" t="s">
        <v>159</v>
      </c>
      <c r="B40" s="58">
        <v>191647</v>
      </c>
      <c r="C40" s="23">
        <v>0</v>
      </c>
      <c r="D40" s="23">
        <v>0</v>
      </c>
      <c r="E40" s="23">
        <v>0</v>
      </c>
      <c r="F40" s="18"/>
      <c r="G40" s="11"/>
      <c r="H40" s="39"/>
      <c r="I40" s="39"/>
      <c r="J40" s="39"/>
      <c r="K40" s="40"/>
      <c r="L40" s="35"/>
    </row>
    <row r="41" spans="1:12" ht="47.25" x14ac:dyDescent="0.25">
      <c r="A41" s="46" t="s">
        <v>24</v>
      </c>
      <c r="B41" s="51">
        <f>B42+B47+B58</f>
        <v>1431155.9000000001</v>
      </c>
      <c r="C41" s="51">
        <f>C42+C47+C58</f>
        <v>1330599</v>
      </c>
      <c r="D41" s="51">
        <f>D42+D47+D58</f>
        <v>1638069.2</v>
      </c>
      <c r="E41" s="51">
        <f>E42+E47+E58</f>
        <v>1673054.1</v>
      </c>
      <c r="F41" s="52" t="s">
        <v>70</v>
      </c>
      <c r="G41" s="49" t="s">
        <v>71</v>
      </c>
      <c r="H41" s="50" t="s">
        <v>100</v>
      </c>
      <c r="I41" s="50" t="s">
        <v>99</v>
      </c>
      <c r="J41" s="50" t="s">
        <v>101</v>
      </c>
      <c r="K41" s="50" t="s">
        <v>233</v>
      </c>
      <c r="L41" s="31" t="s">
        <v>172</v>
      </c>
    </row>
    <row r="42" spans="1:12" ht="85.5" customHeight="1" x14ac:dyDescent="0.25">
      <c r="A42" s="57" t="s">
        <v>45</v>
      </c>
      <c r="B42" s="58">
        <f>B43+B44+B45+B46</f>
        <v>189074.6</v>
      </c>
      <c r="C42" s="58">
        <f t="shared" ref="C42:E42" si="9">C43+C44+C45+C46</f>
        <v>101895.9</v>
      </c>
      <c r="D42" s="58">
        <f t="shared" si="9"/>
        <v>93928</v>
      </c>
      <c r="E42" s="58">
        <f t="shared" si="9"/>
        <v>40528</v>
      </c>
      <c r="F42" s="18" t="s">
        <v>72</v>
      </c>
      <c r="G42" s="10" t="s">
        <v>71</v>
      </c>
      <c r="H42" s="12" t="s">
        <v>102</v>
      </c>
      <c r="I42" s="12" t="s">
        <v>103</v>
      </c>
      <c r="J42" s="12" t="s">
        <v>104</v>
      </c>
      <c r="K42" s="12" t="s">
        <v>234</v>
      </c>
      <c r="L42" s="31" t="s">
        <v>201</v>
      </c>
    </row>
    <row r="43" spans="1:12" ht="85.5" customHeight="1" x14ac:dyDescent="0.25">
      <c r="A43" s="57" t="s">
        <v>44</v>
      </c>
      <c r="B43" s="58">
        <v>32000</v>
      </c>
      <c r="C43" s="58">
        <v>8900</v>
      </c>
      <c r="D43" s="58">
        <v>0</v>
      </c>
      <c r="E43" s="58">
        <v>0</v>
      </c>
      <c r="F43" s="18"/>
      <c r="G43" s="10"/>
      <c r="H43" s="38"/>
      <c r="I43" s="38"/>
      <c r="J43" s="38"/>
      <c r="K43" s="26"/>
      <c r="L43" s="31"/>
    </row>
    <row r="44" spans="1:12" ht="85.5" customHeight="1" x14ac:dyDescent="0.25">
      <c r="A44" s="57" t="s">
        <v>51</v>
      </c>
      <c r="B44" s="58">
        <v>40000</v>
      </c>
      <c r="C44" s="58">
        <v>0</v>
      </c>
      <c r="D44" s="58">
        <v>0</v>
      </c>
      <c r="E44" s="58">
        <v>0</v>
      </c>
      <c r="F44" s="18"/>
      <c r="G44" s="10"/>
      <c r="H44" s="38"/>
      <c r="I44" s="38"/>
      <c r="J44" s="38"/>
      <c r="K44" s="26"/>
      <c r="L44" s="31"/>
    </row>
    <row r="45" spans="1:12" ht="47.25" x14ac:dyDescent="0.25">
      <c r="A45" s="57" t="s">
        <v>49</v>
      </c>
      <c r="B45" s="58">
        <v>84288</v>
      </c>
      <c r="C45" s="58">
        <v>52851.6</v>
      </c>
      <c r="D45" s="58">
        <v>53400</v>
      </c>
      <c r="E45" s="58">
        <v>0</v>
      </c>
      <c r="F45" s="18"/>
      <c r="G45" s="10"/>
      <c r="H45" s="38"/>
      <c r="I45" s="38"/>
      <c r="J45" s="38"/>
      <c r="K45" s="26"/>
      <c r="L45" s="31"/>
    </row>
    <row r="46" spans="1:12" ht="63" x14ac:dyDescent="0.25">
      <c r="A46" s="57" t="s">
        <v>54</v>
      </c>
      <c r="B46" s="58">
        <v>32786.6</v>
      </c>
      <c r="C46" s="58">
        <v>40144.300000000003</v>
      </c>
      <c r="D46" s="58">
        <v>40528</v>
      </c>
      <c r="E46" s="58">
        <v>40528</v>
      </c>
      <c r="F46" s="18"/>
      <c r="G46" s="10"/>
      <c r="H46" s="38"/>
      <c r="I46" s="38"/>
      <c r="J46" s="38"/>
      <c r="K46" s="26"/>
      <c r="L46" s="31"/>
    </row>
    <row r="47" spans="1:12" s="21" customFormat="1" ht="63" x14ac:dyDescent="0.25">
      <c r="A47" s="77" t="s">
        <v>204</v>
      </c>
      <c r="B47" s="75">
        <f>B52+B55+B56+B57</f>
        <v>1017998.3</v>
      </c>
      <c r="C47" s="75">
        <f t="shared" ref="C47:E47" si="10">C52+C55+C56+C57</f>
        <v>751826.5</v>
      </c>
      <c r="D47" s="75">
        <f t="shared" si="10"/>
        <v>1003540</v>
      </c>
      <c r="E47" s="75">
        <f t="shared" si="10"/>
        <v>1003540</v>
      </c>
      <c r="F47" s="19" t="s">
        <v>73</v>
      </c>
      <c r="G47" s="26" t="s">
        <v>74</v>
      </c>
      <c r="H47" s="12" t="s">
        <v>207</v>
      </c>
      <c r="I47" s="12" t="s">
        <v>208</v>
      </c>
      <c r="J47" s="12" t="s">
        <v>209</v>
      </c>
      <c r="K47" s="12" t="s">
        <v>235</v>
      </c>
      <c r="L47" s="31" t="s">
        <v>210</v>
      </c>
    </row>
    <row r="48" spans="1:12" s="21" customFormat="1" x14ac:dyDescent="0.25">
      <c r="A48" s="77"/>
      <c r="B48" s="75"/>
      <c r="C48" s="75"/>
      <c r="D48" s="75"/>
      <c r="E48" s="75"/>
      <c r="F48" s="19" t="s">
        <v>202</v>
      </c>
      <c r="G48" s="12" t="s">
        <v>74</v>
      </c>
      <c r="H48" s="60">
        <v>18361.599999999999</v>
      </c>
      <c r="I48" s="60">
        <v>18361.599999999999</v>
      </c>
      <c r="J48" s="60">
        <v>18361.599999999999</v>
      </c>
      <c r="K48" s="60">
        <v>18361.599999999999</v>
      </c>
      <c r="L48" s="33">
        <v>18361.599999999999</v>
      </c>
    </row>
    <row r="49" spans="1:12" s="21" customFormat="1" x14ac:dyDescent="0.25">
      <c r="A49" s="77"/>
      <c r="B49" s="75"/>
      <c r="C49" s="75"/>
      <c r="D49" s="75"/>
      <c r="E49" s="75"/>
      <c r="F49" s="19" t="s">
        <v>203</v>
      </c>
      <c r="G49" s="12" t="s">
        <v>74</v>
      </c>
      <c r="H49" s="60">
        <v>4411.2</v>
      </c>
      <c r="I49" s="60">
        <v>8333.7999999999993</v>
      </c>
      <c r="J49" s="60">
        <v>10564.3</v>
      </c>
      <c r="K49" s="60">
        <v>10564.3</v>
      </c>
      <c r="L49" s="33">
        <v>10564.3</v>
      </c>
    </row>
    <row r="50" spans="1:12" ht="63" x14ac:dyDescent="0.25">
      <c r="A50" s="77"/>
      <c r="B50" s="75"/>
      <c r="C50" s="75"/>
      <c r="D50" s="75"/>
      <c r="E50" s="75"/>
      <c r="F50" s="18" t="s">
        <v>75</v>
      </c>
      <c r="G50" s="10" t="s">
        <v>76</v>
      </c>
      <c r="H50" s="12">
        <v>117.3</v>
      </c>
      <c r="I50" s="12" t="s">
        <v>205</v>
      </c>
      <c r="J50" s="12" t="s">
        <v>206</v>
      </c>
      <c r="K50" s="12" t="s">
        <v>236</v>
      </c>
      <c r="L50" s="31" t="s">
        <v>185</v>
      </c>
    </row>
    <row r="51" spans="1:12" ht="51.75" customHeight="1" x14ac:dyDescent="0.25">
      <c r="A51" s="77"/>
      <c r="B51" s="75"/>
      <c r="C51" s="75"/>
      <c r="D51" s="75"/>
      <c r="E51" s="75"/>
      <c r="F51" s="18" t="s">
        <v>124</v>
      </c>
      <c r="G51" s="10" t="s">
        <v>79</v>
      </c>
      <c r="H51" s="12" t="s">
        <v>125</v>
      </c>
      <c r="I51" s="12" t="s">
        <v>126</v>
      </c>
      <c r="J51" s="12" t="s">
        <v>127</v>
      </c>
      <c r="K51" s="12" t="s">
        <v>237</v>
      </c>
      <c r="L51" s="31" t="s">
        <v>186</v>
      </c>
    </row>
    <row r="52" spans="1:12" ht="47.25" customHeight="1" x14ac:dyDescent="0.25">
      <c r="A52" s="77" t="s">
        <v>42</v>
      </c>
      <c r="B52" s="74">
        <v>26000</v>
      </c>
      <c r="C52" s="74">
        <v>0</v>
      </c>
      <c r="D52" s="74">
        <v>0</v>
      </c>
      <c r="E52" s="74">
        <v>0</v>
      </c>
      <c r="F52" s="19"/>
      <c r="G52" s="12"/>
      <c r="H52" s="60"/>
      <c r="I52" s="60"/>
      <c r="J52" s="60"/>
      <c r="K52" s="60"/>
      <c r="L52" s="33"/>
    </row>
    <row r="53" spans="1:12" ht="28.5" customHeight="1" x14ac:dyDescent="0.25">
      <c r="A53" s="77"/>
      <c r="B53" s="74"/>
      <c r="C53" s="74"/>
      <c r="D53" s="74"/>
      <c r="E53" s="74"/>
      <c r="F53" s="19"/>
      <c r="G53" s="12"/>
      <c r="H53" s="60"/>
      <c r="I53" s="60"/>
      <c r="J53" s="60"/>
      <c r="K53" s="60"/>
      <c r="L53" s="33"/>
    </row>
    <row r="54" spans="1:12" ht="28.5" customHeight="1" x14ac:dyDescent="0.25">
      <c r="A54" s="77"/>
      <c r="B54" s="74"/>
      <c r="C54" s="74"/>
      <c r="D54" s="74"/>
      <c r="E54" s="74"/>
      <c r="F54" s="19"/>
      <c r="G54" s="12"/>
      <c r="H54" s="60"/>
      <c r="I54" s="60"/>
      <c r="J54" s="60"/>
      <c r="K54" s="60"/>
      <c r="L54" s="33"/>
    </row>
    <row r="55" spans="1:12" ht="47.25" x14ac:dyDescent="0.25">
      <c r="A55" s="57" t="s">
        <v>43</v>
      </c>
      <c r="B55" s="58">
        <v>3540</v>
      </c>
      <c r="C55" s="58">
        <v>3540</v>
      </c>
      <c r="D55" s="58">
        <v>3540</v>
      </c>
      <c r="E55" s="58">
        <v>3540</v>
      </c>
      <c r="F55" s="18"/>
      <c r="G55" s="10"/>
      <c r="H55" s="38"/>
      <c r="I55" s="38"/>
      <c r="J55" s="38"/>
      <c r="K55" s="26"/>
      <c r="L55" s="31"/>
    </row>
    <row r="56" spans="1:12" ht="70.5" customHeight="1" x14ac:dyDescent="0.25">
      <c r="A56" s="57" t="s">
        <v>57</v>
      </c>
      <c r="B56" s="58">
        <v>500000</v>
      </c>
      <c r="C56" s="58">
        <v>250000</v>
      </c>
      <c r="D56" s="58">
        <v>500000</v>
      </c>
      <c r="E56" s="58">
        <v>500000</v>
      </c>
      <c r="F56" s="18"/>
      <c r="G56" s="11"/>
      <c r="H56" s="12"/>
      <c r="I56" s="12"/>
      <c r="J56" s="12"/>
      <c r="K56" s="26"/>
      <c r="L56" s="31"/>
    </row>
    <row r="57" spans="1:12" ht="63" x14ac:dyDescent="0.25">
      <c r="A57" s="57" t="s">
        <v>46</v>
      </c>
      <c r="B57" s="58">
        <v>488458.3</v>
      </c>
      <c r="C57" s="58">
        <v>498286.5</v>
      </c>
      <c r="D57" s="58">
        <v>500000</v>
      </c>
      <c r="E57" s="58">
        <v>500000</v>
      </c>
      <c r="F57" s="18"/>
      <c r="G57" s="11"/>
      <c r="H57" s="12"/>
      <c r="I57" s="12"/>
      <c r="J57" s="12"/>
      <c r="K57" s="26"/>
      <c r="L57" s="31"/>
    </row>
    <row r="58" spans="1:12" ht="63" x14ac:dyDescent="0.25">
      <c r="A58" s="77" t="s">
        <v>25</v>
      </c>
      <c r="B58" s="74">
        <f>B60+B61</f>
        <v>224083</v>
      </c>
      <c r="C58" s="74">
        <f t="shared" ref="C58:E58" si="11">C60+C61</f>
        <v>476876.6</v>
      </c>
      <c r="D58" s="74">
        <f t="shared" si="11"/>
        <v>540601.19999999995</v>
      </c>
      <c r="E58" s="74">
        <f t="shared" si="11"/>
        <v>628986.1</v>
      </c>
      <c r="F58" s="18" t="s">
        <v>77</v>
      </c>
      <c r="G58" s="11" t="s">
        <v>71</v>
      </c>
      <c r="H58" s="12" t="s">
        <v>108</v>
      </c>
      <c r="I58" s="12" t="s">
        <v>109</v>
      </c>
      <c r="J58" s="12" t="s">
        <v>110</v>
      </c>
      <c r="K58" s="12" t="s">
        <v>238</v>
      </c>
      <c r="L58" s="31" t="s">
        <v>183</v>
      </c>
    </row>
    <row r="59" spans="1:12" ht="63" x14ac:dyDescent="0.25">
      <c r="A59" s="77"/>
      <c r="B59" s="74"/>
      <c r="C59" s="74"/>
      <c r="D59" s="74"/>
      <c r="E59" s="74"/>
      <c r="F59" s="18" t="s">
        <v>85</v>
      </c>
      <c r="G59" s="11" t="s">
        <v>71</v>
      </c>
      <c r="H59" s="12" t="s">
        <v>111</v>
      </c>
      <c r="I59" s="12" t="s">
        <v>112</v>
      </c>
      <c r="J59" s="12" t="s">
        <v>113</v>
      </c>
      <c r="K59" s="12" t="s">
        <v>239</v>
      </c>
      <c r="L59" s="31" t="s">
        <v>184</v>
      </c>
    </row>
    <row r="60" spans="1:12" ht="47.25" x14ac:dyDescent="0.25">
      <c r="A60" s="57" t="s">
        <v>26</v>
      </c>
      <c r="B60" s="58">
        <v>168061.2</v>
      </c>
      <c r="C60" s="58">
        <v>380617.2</v>
      </c>
      <c r="D60" s="58">
        <v>540601.19999999995</v>
      </c>
      <c r="E60" s="58">
        <v>628986.1</v>
      </c>
      <c r="F60" s="18"/>
      <c r="G60" s="55"/>
      <c r="H60" s="38"/>
      <c r="I60" s="38"/>
      <c r="J60" s="38"/>
      <c r="K60" s="26"/>
      <c r="L60" s="31"/>
    </row>
    <row r="61" spans="1:12" ht="78.75" x14ac:dyDescent="0.25">
      <c r="A61" s="57" t="s">
        <v>160</v>
      </c>
      <c r="B61" s="58">
        <v>56021.8</v>
      </c>
      <c r="C61" s="58">
        <v>96259.4</v>
      </c>
      <c r="D61" s="58">
        <v>0</v>
      </c>
      <c r="E61" s="58">
        <v>0</v>
      </c>
      <c r="F61" s="18"/>
      <c r="G61" s="10"/>
      <c r="H61" s="38"/>
      <c r="I61" s="38"/>
      <c r="J61" s="38"/>
      <c r="K61" s="26"/>
      <c r="L61" s="31"/>
    </row>
    <row r="62" spans="1:12" ht="63" x14ac:dyDescent="0.25">
      <c r="A62" s="46" t="s">
        <v>27</v>
      </c>
      <c r="B62" s="47">
        <f>B63+B66+B68+B73+B70</f>
        <v>1895381.3</v>
      </c>
      <c r="C62" s="47">
        <f>C63+C66+C68+C73+C70</f>
        <v>2563986.5</v>
      </c>
      <c r="D62" s="47">
        <f>D63+D66+D68+D73+D70</f>
        <v>3080950.9</v>
      </c>
      <c r="E62" s="47">
        <f>E63+E66+E68+E73+E70</f>
        <v>1240055.6000000001</v>
      </c>
      <c r="F62" s="52" t="s">
        <v>78</v>
      </c>
      <c r="G62" s="53" t="s">
        <v>79</v>
      </c>
      <c r="H62" s="50" t="s">
        <v>114</v>
      </c>
      <c r="I62" s="50" t="s">
        <v>115</v>
      </c>
      <c r="J62" s="50" t="s">
        <v>116</v>
      </c>
      <c r="K62" s="50" t="s">
        <v>240</v>
      </c>
      <c r="L62" s="31" t="s">
        <v>173</v>
      </c>
    </row>
    <row r="63" spans="1:12" ht="47.25" customHeight="1" x14ac:dyDescent="0.25">
      <c r="A63" s="77" t="s">
        <v>56</v>
      </c>
      <c r="B63" s="74">
        <f t="shared" ref="B63" si="12">B65</f>
        <v>214306.5</v>
      </c>
      <c r="C63" s="74">
        <f>C65</f>
        <v>292177.7</v>
      </c>
      <c r="D63" s="74">
        <f t="shared" ref="D63:E63" si="13">D65</f>
        <v>291915</v>
      </c>
      <c r="E63" s="74">
        <f t="shared" si="13"/>
        <v>291915.09999999998</v>
      </c>
      <c r="F63" s="18" t="s">
        <v>80</v>
      </c>
      <c r="G63" s="11" t="s">
        <v>79</v>
      </c>
      <c r="H63" s="12" t="s">
        <v>117</v>
      </c>
      <c r="I63" s="12" t="s">
        <v>118</v>
      </c>
      <c r="J63" s="12" t="s">
        <v>119</v>
      </c>
      <c r="K63" s="12" t="s">
        <v>241</v>
      </c>
      <c r="L63" s="31" t="s">
        <v>174</v>
      </c>
    </row>
    <row r="64" spans="1:12" ht="63" x14ac:dyDescent="0.25">
      <c r="A64" s="77"/>
      <c r="B64" s="74"/>
      <c r="C64" s="74"/>
      <c r="D64" s="74"/>
      <c r="E64" s="74"/>
      <c r="F64" s="18" t="s">
        <v>81</v>
      </c>
      <c r="G64" s="11" t="s">
        <v>79</v>
      </c>
      <c r="H64" s="12" t="s">
        <v>120</v>
      </c>
      <c r="I64" s="12" t="s">
        <v>121</v>
      </c>
      <c r="J64" s="12" t="s">
        <v>122</v>
      </c>
      <c r="K64" s="12" t="s">
        <v>242</v>
      </c>
      <c r="L64" s="31" t="s">
        <v>175</v>
      </c>
    </row>
    <row r="65" spans="1:12" ht="63" x14ac:dyDescent="0.25">
      <c r="A65" s="57" t="s">
        <v>55</v>
      </c>
      <c r="B65" s="58">
        <v>214306.5</v>
      </c>
      <c r="C65" s="58">
        <v>292177.7</v>
      </c>
      <c r="D65" s="58">
        <v>291915</v>
      </c>
      <c r="E65" s="58">
        <v>291915.09999999998</v>
      </c>
      <c r="F65" s="18"/>
      <c r="G65" s="10"/>
      <c r="H65" s="38"/>
      <c r="I65" s="38"/>
      <c r="J65" s="38"/>
      <c r="K65" s="26"/>
      <c r="L65" s="31"/>
    </row>
    <row r="66" spans="1:12" ht="63" x14ac:dyDescent="0.25">
      <c r="A66" s="57" t="s">
        <v>28</v>
      </c>
      <c r="B66" s="24">
        <f>B67</f>
        <v>0</v>
      </c>
      <c r="C66" s="24">
        <f t="shared" ref="C66:E66" si="14">C67</f>
        <v>0</v>
      </c>
      <c r="D66" s="24">
        <f t="shared" si="14"/>
        <v>0</v>
      </c>
      <c r="E66" s="24">
        <f t="shared" si="14"/>
        <v>0</v>
      </c>
      <c r="F66" s="18" t="s">
        <v>82</v>
      </c>
      <c r="G66" s="11" t="s">
        <v>79</v>
      </c>
      <c r="H66" s="12" t="s">
        <v>123</v>
      </c>
      <c r="I66" s="12" t="s">
        <v>123</v>
      </c>
      <c r="J66" s="12" t="s">
        <v>123</v>
      </c>
      <c r="K66" s="12" t="s">
        <v>243</v>
      </c>
      <c r="L66" s="31" t="s">
        <v>176</v>
      </c>
    </row>
    <row r="67" spans="1:12" ht="47.25" x14ac:dyDescent="0.25">
      <c r="A67" s="57" t="s">
        <v>29</v>
      </c>
      <c r="B67" s="58">
        <v>0</v>
      </c>
      <c r="C67" s="58">
        <v>0</v>
      </c>
      <c r="D67" s="58">
        <v>0</v>
      </c>
      <c r="E67" s="58">
        <v>0</v>
      </c>
      <c r="F67" s="18"/>
      <c r="G67" s="10"/>
      <c r="H67" s="38"/>
      <c r="I67" s="38"/>
      <c r="J67" s="38"/>
      <c r="K67" s="26"/>
      <c r="L67" s="31"/>
    </row>
    <row r="68" spans="1:12" ht="31.5" x14ac:dyDescent="0.25">
      <c r="A68" s="57" t="s">
        <v>30</v>
      </c>
      <c r="B68" s="58">
        <f>B69</f>
        <v>200000</v>
      </c>
      <c r="C68" s="58">
        <f t="shared" ref="C68:E68" si="15">C69</f>
        <v>1554235</v>
      </c>
      <c r="D68" s="58">
        <f t="shared" si="15"/>
        <v>2040895.4</v>
      </c>
      <c r="E68" s="58">
        <f t="shared" si="15"/>
        <v>200000</v>
      </c>
      <c r="F68" s="18"/>
      <c r="G68" s="10"/>
      <c r="H68" s="38"/>
      <c r="I68" s="38"/>
      <c r="J68" s="38"/>
      <c r="K68" s="26"/>
      <c r="L68" s="31"/>
    </row>
    <row r="69" spans="1:12" ht="31.5" x14ac:dyDescent="0.25">
      <c r="A69" s="57" t="s">
        <v>40</v>
      </c>
      <c r="B69" s="25">
        <v>200000</v>
      </c>
      <c r="C69" s="25">
        <v>1554235</v>
      </c>
      <c r="D69" s="25">
        <v>2040895.4</v>
      </c>
      <c r="E69" s="25">
        <v>200000</v>
      </c>
      <c r="F69" s="18"/>
      <c r="G69" s="10"/>
      <c r="H69" s="38"/>
      <c r="I69" s="38"/>
      <c r="J69" s="38"/>
      <c r="K69" s="26"/>
      <c r="L69" s="31"/>
    </row>
    <row r="70" spans="1:12" ht="53.25" customHeight="1" x14ac:dyDescent="0.25">
      <c r="A70" s="57" t="s">
        <v>161</v>
      </c>
      <c r="B70" s="25">
        <f>B71+B72</f>
        <v>697639.7</v>
      </c>
      <c r="C70" s="25"/>
      <c r="D70" s="25"/>
      <c r="E70" s="25"/>
      <c r="F70" s="18"/>
      <c r="G70" s="10"/>
      <c r="H70" s="38"/>
      <c r="I70" s="38"/>
      <c r="J70" s="38"/>
      <c r="K70" s="26"/>
      <c r="L70" s="31"/>
    </row>
    <row r="71" spans="1:12" ht="78.75" x14ac:dyDescent="0.25">
      <c r="A71" s="57" t="s">
        <v>162</v>
      </c>
      <c r="B71" s="25">
        <v>693139.7</v>
      </c>
      <c r="C71" s="25"/>
      <c r="D71" s="25"/>
      <c r="E71" s="25"/>
      <c r="F71" s="18"/>
      <c r="G71" s="10"/>
      <c r="H71" s="38"/>
      <c r="I71" s="38"/>
      <c r="J71" s="38"/>
      <c r="K71" s="26"/>
      <c r="L71" s="31"/>
    </row>
    <row r="72" spans="1:12" ht="81" customHeight="1" x14ac:dyDescent="0.25">
      <c r="A72" s="57" t="s">
        <v>163</v>
      </c>
      <c r="B72" s="25">
        <v>4500</v>
      </c>
      <c r="C72" s="25"/>
      <c r="D72" s="25"/>
      <c r="E72" s="25"/>
      <c r="F72" s="18"/>
      <c r="G72" s="10"/>
      <c r="H72" s="38"/>
      <c r="I72" s="38"/>
      <c r="J72" s="38"/>
      <c r="K72" s="26"/>
      <c r="L72" s="31"/>
    </row>
    <row r="73" spans="1:12" ht="63" x14ac:dyDescent="0.25">
      <c r="A73" s="57" t="s">
        <v>164</v>
      </c>
      <c r="B73" s="58">
        <f t="shared" ref="B73" si="16">B74</f>
        <v>783435.1</v>
      </c>
      <c r="C73" s="58">
        <f>C74</f>
        <v>717573.8</v>
      </c>
      <c r="D73" s="58">
        <f t="shared" ref="D73:E73" si="17">D74</f>
        <v>748140.5</v>
      </c>
      <c r="E73" s="58">
        <f t="shared" si="17"/>
        <v>748140.5</v>
      </c>
      <c r="F73" s="18" t="s">
        <v>132</v>
      </c>
      <c r="G73" s="10" t="s">
        <v>79</v>
      </c>
      <c r="H73" s="12" t="s">
        <v>134</v>
      </c>
      <c r="I73" s="12" t="s">
        <v>135</v>
      </c>
      <c r="J73" s="12" t="s">
        <v>136</v>
      </c>
      <c r="K73" s="12" t="s">
        <v>244</v>
      </c>
      <c r="L73" s="31" t="s">
        <v>177</v>
      </c>
    </row>
    <row r="74" spans="1:12" ht="63" x14ac:dyDescent="0.25">
      <c r="A74" s="77" t="s">
        <v>165</v>
      </c>
      <c r="B74" s="74">
        <v>783435.1</v>
      </c>
      <c r="C74" s="74">
        <v>717573.8</v>
      </c>
      <c r="D74" s="74">
        <v>748140.5</v>
      </c>
      <c r="E74" s="74">
        <v>748140.5</v>
      </c>
      <c r="F74" s="18" t="s">
        <v>133</v>
      </c>
      <c r="G74" s="10" t="s">
        <v>79</v>
      </c>
      <c r="H74" s="12" t="s">
        <v>137</v>
      </c>
      <c r="I74" s="12" t="s">
        <v>138</v>
      </c>
      <c r="J74" s="12" t="s">
        <v>139</v>
      </c>
      <c r="K74" s="12" t="s">
        <v>245</v>
      </c>
      <c r="L74" s="31" t="s">
        <v>178</v>
      </c>
    </row>
    <row r="75" spans="1:12" ht="47.25" x14ac:dyDescent="0.25">
      <c r="A75" s="77"/>
      <c r="B75" s="74"/>
      <c r="C75" s="74"/>
      <c r="D75" s="74"/>
      <c r="E75" s="74"/>
      <c r="F75" s="18" t="s">
        <v>128</v>
      </c>
      <c r="G75" s="10" t="s">
        <v>71</v>
      </c>
      <c r="H75" s="12" t="s">
        <v>140</v>
      </c>
      <c r="I75" s="12" t="s">
        <v>141</v>
      </c>
      <c r="J75" s="12" t="s">
        <v>142</v>
      </c>
      <c r="K75" s="12" t="s">
        <v>246</v>
      </c>
      <c r="L75" s="31" t="s">
        <v>144</v>
      </c>
    </row>
    <row r="76" spans="1:12" ht="63" x14ac:dyDescent="0.25">
      <c r="A76" s="77"/>
      <c r="B76" s="74"/>
      <c r="C76" s="74"/>
      <c r="D76" s="74"/>
      <c r="E76" s="74"/>
      <c r="F76" s="18" t="s">
        <v>129</v>
      </c>
      <c r="G76" s="10" t="s">
        <v>79</v>
      </c>
      <c r="H76" s="12" t="s">
        <v>145</v>
      </c>
      <c r="I76" s="12" t="s">
        <v>146</v>
      </c>
      <c r="J76" s="12" t="s">
        <v>147</v>
      </c>
      <c r="K76" s="12" t="s">
        <v>243</v>
      </c>
      <c r="L76" s="31" t="s">
        <v>179</v>
      </c>
    </row>
    <row r="77" spans="1:12" ht="63" x14ac:dyDescent="0.25">
      <c r="A77" s="77"/>
      <c r="B77" s="74"/>
      <c r="C77" s="74"/>
      <c r="D77" s="74"/>
      <c r="E77" s="74"/>
      <c r="F77" s="18" t="s">
        <v>130</v>
      </c>
      <c r="G77" s="10" t="s">
        <v>71</v>
      </c>
      <c r="H77" s="12" t="s">
        <v>148</v>
      </c>
      <c r="I77" s="12" t="s">
        <v>149</v>
      </c>
      <c r="J77" s="12" t="s">
        <v>150</v>
      </c>
      <c r="K77" s="12" t="s">
        <v>250</v>
      </c>
      <c r="L77" s="31" t="s">
        <v>180</v>
      </c>
    </row>
    <row r="78" spans="1:12" ht="94.5" x14ac:dyDescent="0.25">
      <c r="A78" s="77"/>
      <c r="B78" s="74"/>
      <c r="C78" s="74"/>
      <c r="D78" s="74"/>
      <c r="E78" s="74"/>
      <c r="F78" s="18" t="s">
        <v>131</v>
      </c>
      <c r="G78" s="10" t="s">
        <v>71</v>
      </c>
      <c r="H78" s="12" t="s">
        <v>151</v>
      </c>
      <c r="I78" s="12" t="s">
        <v>142</v>
      </c>
      <c r="J78" s="12" t="s">
        <v>143</v>
      </c>
      <c r="K78" s="12" t="s">
        <v>249</v>
      </c>
      <c r="L78" s="31" t="s">
        <v>181</v>
      </c>
    </row>
    <row r="79" spans="1:12" ht="36.75" customHeight="1" x14ac:dyDescent="0.25">
      <c r="A79" s="46" t="s">
        <v>31</v>
      </c>
      <c r="B79" s="47">
        <f>B92+B95+B80</f>
        <v>706698.00000000012</v>
      </c>
      <c r="C79" s="47">
        <f>C92+C95+C80</f>
        <v>799591.2</v>
      </c>
      <c r="D79" s="47">
        <f>D92+D95+D80</f>
        <v>668088.4</v>
      </c>
      <c r="E79" s="47">
        <f>E92+E95+E80</f>
        <v>665049.5</v>
      </c>
      <c r="F79" s="52"/>
      <c r="G79" s="49"/>
      <c r="H79" s="54"/>
      <c r="I79" s="54"/>
      <c r="J79" s="54"/>
      <c r="K79" s="54"/>
      <c r="L79" s="31"/>
    </row>
    <row r="80" spans="1:12" ht="63" x14ac:dyDescent="0.25">
      <c r="A80" s="57" t="s">
        <v>32</v>
      </c>
      <c r="B80" s="58">
        <f>B81+B82+B88+B84+B85+B86+B87+B89+B91+B90+B83</f>
        <v>704765.70000000007</v>
      </c>
      <c r="C80" s="58">
        <f>C81+C82+C88+C84+C85+C86+C87+C89+C91+C90+C83</f>
        <v>797707.39999999991</v>
      </c>
      <c r="D80" s="58">
        <f>D81+D82+D88+D84+D85+D86+D87+D89+D91+D90+D83</f>
        <v>666204.6</v>
      </c>
      <c r="E80" s="58">
        <f>E81+E82+E88+E84+E85+E86+E87+E89+E91+E90+E83</f>
        <v>663165.69999999995</v>
      </c>
      <c r="F80" s="18" t="s">
        <v>105</v>
      </c>
      <c r="G80" s="11" t="s">
        <v>79</v>
      </c>
      <c r="H80" s="12" t="s">
        <v>106</v>
      </c>
      <c r="I80" s="12" t="s">
        <v>171</v>
      </c>
      <c r="J80" s="12" t="s">
        <v>107</v>
      </c>
      <c r="K80" s="12" t="s">
        <v>247</v>
      </c>
      <c r="L80" s="31" t="s">
        <v>182</v>
      </c>
    </row>
    <row r="81" spans="1:12" ht="55.5" customHeight="1" x14ac:dyDescent="0.25">
      <c r="A81" s="57" t="s">
        <v>156</v>
      </c>
      <c r="B81" s="58">
        <v>137129.79999999999</v>
      </c>
      <c r="C81" s="58">
        <f>169315.3+56252.7</f>
        <v>225568</v>
      </c>
      <c r="D81" s="58">
        <f>167066.2+59279.8</f>
        <v>226346</v>
      </c>
      <c r="E81" s="58">
        <f>167066.2+59279.8</f>
        <v>226346</v>
      </c>
      <c r="F81" s="18"/>
      <c r="G81" s="10"/>
      <c r="H81" s="26"/>
      <c r="I81" s="26"/>
      <c r="J81" s="26"/>
      <c r="K81" s="26"/>
      <c r="L81" s="31"/>
    </row>
    <row r="82" spans="1:12" ht="99.75" customHeight="1" x14ac:dyDescent="0.25">
      <c r="A82" s="57" t="s">
        <v>155</v>
      </c>
      <c r="B82" s="58">
        <v>54512.3</v>
      </c>
      <c r="C82" s="58"/>
      <c r="D82" s="58"/>
      <c r="E82" s="58"/>
      <c r="F82" s="18"/>
      <c r="G82" s="10"/>
      <c r="H82" s="26"/>
      <c r="I82" s="26"/>
      <c r="J82" s="26"/>
      <c r="K82" s="26"/>
      <c r="L82" s="31"/>
    </row>
    <row r="83" spans="1:12" ht="75" customHeight="1" x14ac:dyDescent="0.25">
      <c r="A83" s="57" t="s">
        <v>166</v>
      </c>
      <c r="B83" s="58">
        <v>67201.8</v>
      </c>
      <c r="C83" s="58">
        <v>0</v>
      </c>
      <c r="D83" s="58">
        <v>0</v>
      </c>
      <c r="E83" s="58">
        <v>0</v>
      </c>
      <c r="F83" s="18"/>
      <c r="G83" s="10"/>
      <c r="H83" s="26"/>
      <c r="I83" s="26"/>
      <c r="J83" s="26"/>
      <c r="K83" s="26"/>
      <c r="L83" s="31"/>
    </row>
    <row r="84" spans="1:12" ht="63" x14ac:dyDescent="0.25">
      <c r="A84" s="57" t="s">
        <v>33</v>
      </c>
      <c r="B84" s="58">
        <v>372379.2</v>
      </c>
      <c r="C84" s="58">
        <v>386951.4</v>
      </c>
      <c r="D84" s="58">
        <v>380326.5</v>
      </c>
      <c r="E84" s="58">
        <v>377287.6</v>
      </c>
      <c r="F84" s="18"/>
      <c r="G84" s="10"/>
      <c r="H84" s="26"/>
      <c r="I84" s="26"/>
      <c r="J84" s="26"/>
      <c r="K84" s="26"/>
      <c r="L84" s="31"/>
    </row>
    <row r="85" spans="1:12" ht="47.25" x14ac:dyDescent="0.25">
      <c r="A85" s="57" t="s">
        <v>34</v>
      </c>
      <c r="B85" s="58">
        <v>2512.1999999999998</v>
      </c>
      <c r="C85" s="58">
        <v>1633.2</v>
      </c>
      <c r="D85" s="58">
        <v>0</v>
      </c>
      <c r="E85" s="58">
        <v>0</v>
      </c>
      <c r="F85" s="18"/>
      <c r="G85" s="10"/>
      <c r="H85" s="26"/>
      <c r="I85" s="26"/>
      <c r="J85" s="26"/>
      <c r="K85" s="26"/>
      <c r="L85" s="31"/>
    </row>
    <row r="86" spans="1:12" ht="47.25" x14ac:dyDescent="0.25">
      <c r="A86" s="57" t="s">
        <v>35</v>
      </c>
      <c r="B86" s="58">
        <v>350</v>
      </c>
      <c r="C86" s="58">
        <v>350</v>
      </c>
      <c r="D86" s="58">
        <v>350</v>
      </c>
      <c r="E86" s="58">
        <v>350</v>
      </c>
      <c r="F86" s="18"/>
      <c r="G86" s="10"/>
      <c r="H86" s="26"/>
      <c r="I86" s="26"/>
      <c r="J86" s="26"/>
      <c r="K86" s="26"/>
      <c r="L86" s="31"/>
    </row>
    <row r="87" spans="1:12" ht="63" x14ac:dyDescent="0.25">
      <c r="A87" s="57" t="s">
        <v>36</v>
      </c>
      <c r="B87" s="58">
        <v>6630</v>
      </c>
      <c r="C87" s="58">
        <v>6800</v>
      </c>
      <c r="D87" s="58">
        <v>7170</v>
      </c>
      <c r="E87" s="58">
        <v>7170</v>
      </c>
      <c r="F87" s="18"/>
      <c r="G87" s="10"/>
      <c r="H87" s="26"/>
      <c r="I87" s="26"/>
      <c r="J87" s="26"/>
      <c r="K87" s="26"/>
      <c r="L87" s="31"/>
    </row>
    <row r="88" spans="1:12" ht="63" x14ac:dyDescent="0.25">
      <c r="A88" s="57" t="s">
        <v>167</v>
      </c>
      <c r="B88" s="58">
        <v>7200</v>
      </c>
      <c r="C88" s="58"/>
      <c r="D88" s="58"/>
      <c r="E88" s="58"/>
      <c r="F88" s="18"/>
      <c r="G88" s="10"/>
      <c r="H88" s="26"/>
      <c r="I88" s="26"/>
      <c r="J88" s="26"/>
      <c r="K88" s="26"/>
      <c r="L88" s="31"/>
    </row>
    <row r="89" spans="1:12" ht="63" x14ac:dyDescent="0.25">
      <c r="A89" s="57" t="s">
        <v>47</v>
      </c>
      <c r="B89" s="58">
        <v>31950</v>
      </c>
      <c r="C89" s="58">
        <v>147991.79999999999</v>
      </c>
      <c r="D89" s="58">
        <v>26581</v>
      </c>
      <c r="E89" s="58">
        <v>26581</v>
      </c>
      <c r="F89" s="18"/>
      <c r="G89" s="10"/>
      <c r="H89" s="26"/>
      <c r="I89" s="26"/>
      <c r="J89" s="26"/>
      <c r="K89" s="26"/>
      <c r="L89" s="31"/>
    </row>
    <row r="90" spans="1:12" ht="141.75" x14ac:dyDescent="0.25">
      <c r="A90" s="57" t="s">
        <v>168</v>
      </c>
      <c r="B90" s="58">
        <v>24900.400000000001</v>
      </c>
      <c r="C90" s="58">
        <v>24900.400000000001</v>
      </c>
      <c r="D90" s="58">
        <v>25431.1</v>
      </c>
      <c r="E90" s="58">
        <v>25431.1</v>
      </c>
      <c r="F90" s="18"/>
      <c r="G90" s="10"/>
      <c r="H90" s="26"/>
      <c r="I90" s="26"/>
      <c r="J90" s="26"/>
      <c r="K90" s="26"/>
      <c r="L90" s="31"/>
    </row>
    <row r="91" spans="1:12" ht="94.5" x14ac:dyDescent="0.25">
      <c r="A91" s="57" t="s">
        <v>169</v>
      </c>
      <c r="B91" s="58">
        <v>0</v>
      </c>
      <c r="C91" s="58">
        <v>3512.6</v>
      </c>
      <c r="D91" s="58">
        <v>0</v>
      </c>
      <c r="E91" s="58">
        <v>0</v>
      </c>
      <c r="F91" s="18"/>
      <c r="G91" s="10"/>
      <c r="H91" s="26"/>
      <c r="I91" s="26"/>
      <c r="J91" s="26"/>
      <c r="K91" s="26"/>
      <c r="L91" s="31"/>
    </row>
    <row r="92" spans="1:12" ht="31.5" x14ac:dyDescent="0.25">
      <c r="A92" s="57" t="s">
        <v>37</v>
      </c>
      <c r="B92" s="58">
        <f t="shared" ref="B92" si="18">B93+B94</f>
        <v>1891</v>
      </c>
      <c r="C92" s="58">
        <f>C93+C94</f>
        <v>1653</v>
      </c>
      <c r="D92" s="58">
        <f t="shared" ref="D92:E92" si="19">D93+D94</f>
        <v>1653</v>
      </c>
      <c r="E92" s="58">
        <f t="shared" si="19"/>
        <v>1653</v>
      </c>
      <c r="F92" s="18"/>
      <c r="G92" s="10"/>
      <c r="H92" s="38"/>
      <c r="I92" s="38"/>
      <c r="J92" s="38"/>
      <c r="K92" s="26"/>
      <c r="L92" s="31"/>
    </row>
    <row r="93" spans="1:12" ht="87.75" customHeight="1" x14ac:dyDescent="0.25">
      <c r="A93" s="57" t="s">
        <v>53</v>
      </c>
      <c r="B93" s="58">
        <v>541</v>
      </c>
      <c r="C93" s="58">
        <v>303</v>
      </c>
      <c r="D93" s="58">
        <v>303</v>
      </c>
      <c r="E93" s="58">
        <v>303</v>
      </c>
      <c r="F93" s="18"/>
      <c r="G93" s="10"/>
      <c r="H93" s="38"/>
      <c r="I93" s="38"/>
      <c r="J93" s="38"/>
      <c r="K93" s="26"/>
      <c r="L93" s="31"/>
    </row>
    <row r="94" spans="1:12" ht="31.5" x14ac:dyDescent="0.25">
      <c r="A94" s="57" t="s">
        <v>52</v>
      </c>
      <c r="B94" s="58">
        <v>1350</v>
      </c>
      <c r="C94" s="58">
        <v>1350</v>
      </c>
      <c r="D94" s="58">
        <v>1350</v>
      </c>
      <c r="E94" s="58">
        <v>1350</v>
      </c>
      <c r="F94" s="18"/>
      <c r="G94" s="10"/>
      <c r="H94" s="38"/>
      <c r="I94" s="38"/>
      <c r="J94" s="38"/>
      <c r="K94" s="26"/>
      <c r="L94" s="31"/>
    </row>
    <row r="95" spans="1:12" s="2" customFormat="1" ht="47.25" x14ac:dyDescent="0.25">
      <c r="A95" s="57" t="s">
        <v>38</v>
      </c>
      <c r="B95" s="58">
        <f t="shared" ref="B95" si="20">B96</f>
        <v>41.3</v>
      </c>
      <c r="C95" s="58">
        <f>C96</f>
        <v>230.8</v>
      </c>
      <c r="D95" s="58">
        <f t="shared" ref="D95:E95" si="21">D96</f>
        <v>230.8</v>
      </c>
      <c r="E95" s="58">
        <f t="shared" si="21"/>
        <v>230.8</v>
      </c>
      <c r="F95" s="18"/>
      <c r="G95" s="11"/>
      <c r="H95" s="39"/>
      <c r="I95" s="39"/>
      <c r="J95" s="39"/>
      <c r="K95" s="40"/>
      <c r="L95" s="35"/>
    </row>
    <row r="96" spans="1:12" s="2" customFormat="1" ht="47.25" x14ac:dyDescent="0.25">
      <c r="A96" s="57" t="s">
        <v>39</v>
      </c>
      <c r="B96" s="58">
        <v>41.3</v>
      </c>
      <c r="C96" s="58">
        <v>230.8</v>
      </c>
      <c r="D96" s="58">
        <v>230.8</v>
      </c>
      <c r="E96" s="58">
        <v>230.8</v>
      </c>
      <c r="F96" s="18"/>
      <c r="G96" s="11"/>
      <c r="H96" s="39"/>
      <c r="I96" s="39"/>
      <c r="J96" s="39"/>
      <c r="K96" s="40"/>
      <c r="L96" s="35"/>
    </row>
    <row r="97" spans="1:12" x14ac:dyDescent="0.25">
      <c r="A97" s="83" t="s">
        <v>214</v>
      </c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</row>
    <row r="98" spans="1:12" x14ac:dyDescent="0.25">
      <c r="A98" s="84"/>
      <c r="B98" s="84"/>
      <c r="C98" s="84"/>
      <c r="D98" s="84"/>
      <c r="E98" s="84"/>
      <c r="F98" s="84"/>
      <c r="G98" s="84"/>
      <c r="H98" s="84"/>
      <c r="I98" s="84"/>
      <c r="J98" s="84"/>
      <c r="K98" s="84"/>
      <c r="L98" s="84"/>
    </row>
    <row r="99" spans="1:12" x14ac:dyDescent="0.25">
      <c r="A99" s="84"/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4"/>
    </row>
    <row r="100" spans="1:12" x14ac:dyDescent="0.25">
      <c r="A100" s="62"/>
      <c r="B100" s="63"/>
      <c r="C100" s="63"/>
      <c r="D100" s="63"/>
      <c r="E100" s="63"/>
      <c r="F100" s="63"/>
      <c r="G100" s="64"/>
      <c r="H100" s="65"/>
      <c r="I100" s="65"/>
      <c r="J100" s="65"/>
      <c r="K100" s="66"/>
      <c r="L100" s="67"/>
    </row>
    <row r="101" spans="1:12" ht="18.75" x14ac:dyDescent="0.3">
      <c r="A101" s="73" t="s">
        <v>252</v>
      </c>
      <c r="B101" s="63"/>
      <c r="C101" s="72" t="s">
        <v>253</v>
      </c>
      <c r="D101" s="63"/>
      <c r="E101" s="63"/>
      <c r="F101" s="63"/>
      <c r="G101" s="64"/>
      <c r="H101" s="65"/>
      <c r="I101" s="65"/>
      <c r="J101" s="65"/>
      <c r="K101" s="66"/>
      <c r="L101" s="67"/>
    </row>
    <row r="102" spans="1:12" ht="18.75" x14ac:dyDescent="0.3">
      <c r="A102" s="73" t="s">
        <v>254</v>
      </c>
      <c r="B102" s="63"/>
      <c r="C102" s="72"/>
      <c r="D102" s="63"/>
      <c r="E102" s="63"/>
      <c r="F102" s="68"/>
      <c r="G102" s="64"/>
      <c r="H102" s="65"/>
      <c r="I102" s="65"/>
      <c r="J102" s="65"/>
      <c r="K102" s="66"/>
      <c r="L102" s="67"/>
    </row>
    <row r="103" spans="1:12" ht="18.75" x14ac:dyDescent="0.3">
      <c r="A103" s="73" t="s">
        <v>255</v>
      </c>
      <c r="B103" s="63"/>
      <c r="C103" s="72" t="s">
        <v>256</v>
      </c>
      <c r="D103" s="63"/>
      <c r="E103" s="63"/>
      <c r="F103" s="63"/>
      <c r="G103" s="64"/>
      <c r="H103" s="69"/>
      <c r="I103" s="65"/>
      <c r="J103" s="65"/>
      <c r="K103" s="70"/>
      <c r="L103" s="71"/>
    </row>
  </sheetData>
  <autoFilter ref="A6:E96"/>
  <mergeCells count="45">
    <mergeCell ref="A97:L99"/>
    <mergeCell ref="A19:A20"/>
    <mergeCell ref="A35:A36"/>
    <mergeCell ref="B35:B36"/>
    <mergeCell ref="C35:C36"/>
    <mergeCell ref="D35:D36"/>
    <mergeCell ref="E52:E54"/>
    <mergeCell ref="A63:A64"/>
    <mergeCell ref="B63:B64"/>
    <mergeCell ref="C63:C64"/>
    <mergeCell ref="D63:D64"/>
    <mergeCell ref="A74:A78"/>
    <mergeCell ref="B74:B78"/>
    <mergeCell ref="C74:C78"/>
    <mergeCell ref="D74:D78"/>
    <mergeCell ref="E74:E78"/>
    <mergeCell ref="K3:L3"/>
    <mergeCell ref="F4:F5"/>
    <mergeCell ref="B4:E4"/>
    <mergeCell ref="D13:D14"/>
    <mergeCell ref="E13:E14"/>
    <mergeCell ref="H1:L1"/>
    <mergeCell ref="D58:D59"/>
    <mergeCell ref="E58:E59"/>
    <mergeCell ref="E47:E51"/>
    <mergeCell ref="A47:A51"/>
    <mergeCell ref="D47:D51"/>
    <mergeCell ref="C47:C51"/>
    <mergeCell ref="A52:A54"/>
    <mergeCell ref="B52:B54"/>
    <mergeCell ref="C52:C54"/>
    <mergeCell ref="D52:D54"/>
    <mergeCell ref="A58:A59"/>
    <mergeCell ref="B58:B59"/>
    <mergeCell ref="C58:C59"/>
    <mergeCell ref="A2:L2"/>
    <mergeCell ref="G4:L4"/>
    <mergeCell ref="E63:E64"/>
    <mergeCell ref="B47:B51"/>
    <mergeCell ref="E35:E36"/>
    <mergeCell ref="A4:A5"/>
    <mergeCell ref="A16:A18"/>
    <mergeCell ref="A13:A14"/>
    <mergeCell ref="B13:B14"/>
    <mergeCell ref="C13:C14"/>
  </mergeCells>
  <pageMargins left="0.23622047244094491" right="0.23622047244094491" top="0.15748031496062992" bottom="0.5" header="0.11811023622047245" footer="0.31496062992125984"/>
  <pageSetup paperSize="9" scale="66" fitToHeight="26" orientation="landscape" r:id="rId1"/>
  <headerFooter>
    <oddFooter>&amp;R&amp;P</oddFooter>
  </headerFooter>
  <rowBreaks count="7" manualBreakCount="7">
    <brk id="7" max="11" man="1"/>
    <brk id="12" max="11" man="1"/>
    <brk id="33" max="11" man="1"/>
    <brk id="41" max="11" man="1"/>
    <brk id="51" max="11" man="1"/>
    <brk id="66" max="11" man="1"/>
    <brk id="7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итоговый вариант</vt:lpstr>
      <vt:lpstr>'итоговый вариант'!Заголовки_для_печати</vt:lpstr>
      <vt:lpstr>'итоговый вариант'!Область_печати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Морозова Елена Андреевна</dc:creator>
  <cp:lastModifiedBy>Голубева Карина Алексеевна</cp:lastModifiedBy>
  <cp:lastPrinted>2020-09-30T08:09:24Z</cp:lastPrinted>
  <dcterms:created xsi:type="dcterms:W3CDTF">2019-03-04T11:38:26Z</dcterms:created>
  <dcterms:modified xsi:type="dcterms:W3CDTF">2020-09-30T10:04:46Z</dcterms:modified>
</cp:coreProperties>
</file>